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əlumatların daxil edilməsi" sheetId="1" r:id="rId4"/>
    <sheet state="visible" name="Ümumi" sheetId="2" r:id="rId5"/>
    <sheet state="visible" name="Məktəb" sheetId="3" r:id="rId6"/>
    <sheet state="visible" name="meyar-izah" sheetId="4" r:id="rId7"/>
    <sheet state="visible" name="Az" sheetId="5" r:id="rId8"/>
    <sheet state="visible" name="İng" sheetId="6" r:id="rId9"/>
    <sheet state="visible" name="Riy" sheetId="7" r:id="rId10"/>
    <sheet state="visible" name="DF" sheetId="8" r:id="rId11"/>
    <sheet state="visible" name="TE" sheetId="9" r:id="rId12"/>
    <sheet state="visible" name="DDAZ" sheetId="10" r:id="rId13"/>
    <sheet state="visible" name="Ru" sheetId="11" r:id="rId14"/>
    <sheet state="visible" name="Xülasə" sheetId="12" r:id="rId15"/>
    <sheet state="visible" name="1.4.4" sheetId="13" r:id="rId16"/>
    <sheet state="visible" name="drop downs" sheetId="14" r:id="rId17"/>
  </sheets>
  <externalReferences>
    <externalReference r:id="rId18"/>
  </externalReferences>
  <definedNames>
    <definedName localSheetId="1" name="Subjects">'[1]drop downs'!$A$1:$A$5</definedName>
    <definedName localSheetId="1" name="Year">'[1]drop downs'!$B$2:$B$14</definedName>
    <definedName name="Year">'drop downs'!$B$2:$B$14</definedName>
    <definedName name="grade">'drop downs'!$C$1:$C$4</definedName>
    <definedName name="Subjects">'drop downs'!$A$1:$A$5</definedName>
  </definedNames>
  <calcPr/>
  <extLst>
    <ext uri="GoogleSheetsCustomDataVersion2">
      <go:sheetsCustomData xmlns:go="http://customooxmlschemas.google.com/" r:id="rId19" roundtripDataChecksum="yqO4vCYoi1q1af1deODMPec+b2DDQErpM+n8IxZRdfc="/>
    </ext>
  </extLst>
</workbook>
</file>

<file path=xl/sharedStrings.xml><?xml version="1.0" encoding="utf-8"?>
<sst xmlns="http://schemas.openxmlformats.org/spreadsheetml/2006/main" count="843" uniqueCount="128">
  <si>
    <t>Müşahidə olunan dərs</t>
  </si>
  <si>
    <t>Əsas meyar</t>
  </si>
  <si>
    <t>2.1.1.</t>
  </si>
  <si>
    <t>2.1.2.</t>
  </si>
  <si>
    <t>2.1.3</t>
  </si>
  <si>
    <t>2.2.1</t>
  </si>
  <si>
    <t>S.S</t>
  </si>
  <si>
    <t>Müşahidəçi</t>
  </si>
  <si>
    <t>Müşahidə Vərəqi  (MV)no.</t>
  </si>
  <si>
    <t>qrup</t>
  </si>
  <si>
    <t>Müəllim</t>
  </si>
  <si>
    <t>Fənn</t>
  </si>
  <si>
    <t>Sinif</t>
  </si>
  <si>
    <t>Şagird sayı</t>
  </si>
  <si>
    <t>Gecikən şagird sayı</t>
  </si>
  <si>
    <t>1.4. 4</t>
  </si>
  <si>
    <t>1.1. 3</t>
  </si>
  <si>
    <t>1.2. 1</t>
  </si>
  <si>
    <t>2.1</t>
  </si>
  <si>
    <t>1. TN-ni müəyyənləşdirmə</t>
  </si>
  <si>
    <t>2. TN-ni paylaşma</t>
  </si>
  <si>
    <t>3. Əvvəlki T.N-ni nəzərə alma</t>
  </si>
  <si>
    <t>4. Fərdi öyrənmə ehtiyacını nəzərə alma</t>
  </si>
  <si>
    <t>5. Vaxt və resursdan səmərəli istifadə</t>
  </si>
  <si>
    <t>6. Təlim üsul və formalarını seçmə</t>
  </si>
  <si>
    <t>7. Mərhələlər arasında məntiqi ardıcıllıq</t>
  </si>
  <si>
    <t>8. Məzmunu izah etmə</t>
  </si>
  <si>
    <t>9. Müstəqil işə şərait yaratma</t>
  </si>
  <si>
    <t>10. Şagirdlərin dərsə fəal cəlbi</t>
  </si>
  <si>
    <t>11. Sual, tapşırıqda düşünmə vaxtı vermə</t>
  </si>
  <si>
    <t>12. Əməkdaşlığa şərait yaratma</t>
  </si>
  <si>
    <t>13. Əlaqələndirmə</t>
  </si>
  <si>
    <t>14. Tənqidi, yaradıcı düşünməyə şərait yaratma</t>
  </si>
  <si>
    <t>15. Mühit və ünsiyyət</t>
  </si>
  <si>
    <t>16. Qiymətləndirmə üsul, vasitələrinin TN-nə uyğunluğu</t>
  </si>
  <si>
    <t>17. Faydalı rəy vermə</t>
  </si>
  <si>
    <t>18. Özünü qiymətləndirməyə şərait yaratma</t>
  </si>
  <si>
    <t>1.1.3</t>
  </si>
  <si>
    <t>Azərbaycan dili</t>
  </si>
  <si>
    <t>İngilis dili</t>
  </si>
  <si>
    <t>Riyaziyyat</t>
  </si>
  <si>
    <t>Digər fənlər</t>
  </si>
  <si>
    <t>Rus dili</t>
  </si>
  <si>
    <t>Təbiət elmləri</t>
  </si>
  <si>
    <t>DDAZ</t>
  </si>
  <si>
    <t>Məktəb</t>
  </si>
  <si>
    <t>Təhsil səviyyələri</t>
  </si>
  <si>
    <t>Say</t>
  </si>
  <si>
    <t>Nəticə</t>
  </si>
  <si>
    <t>İbtidai</t>
  </si>
  <si>
    <t>Ümumi orta</t>
  </si>
  <si>
    <t>Tam orta</t>
  </si>
  <si>
    <t>1.2.1</t>
  </si>
  <si>
    <t>Təlim nəticəsi</t>
  </si>
  <si>
    <t>Dərslərin sayı</t>
  </si>
  <si>
    <t xml:space="preserve">Ə % </t>
  </si>
  <si>
    <t>Y %</t>
  </si>
  <si>
    <t>K %</t>
  </si>
  <si>
    <t>Z %</t>
  </si>
  <si>
    <t xml:space="preserve">ÇZ % </t>
  </si>
  <si>
    <t>İrəliləyiş</t>
  </si>
  <si>
    <t>Öyrənmə bacarığı</t>
  </si>
  <si>
    <t>Öyrətmə</t>
  </si>
  <si>
    <t>qiymətləndirmə</t>
  </si>
  <si>
    <t>2,2,1</t>
  </si>
  <si>
    <t>Əla</t>
  </si>
  <si>
    <t>Yaxşı</t>
  </si>
  <si>
    <t>Kafi</t>
  </si>
  <si>
    <t>Zəif</t>
  </si>
  <si>
    <t>Çox zəif</t>
  </si>
  <si>
    <t>Yekun nəticə</t>
  </si>
  <si>
    <t>70% və daha çox</t>
  </si>
  <si>
    <t>İkisi birlikdə 50%-dən çox</t>
  </si>
  <si>
    <t>10%-ə qədər</t>
  </si>
  <si>
    <t>20%-ə qədər</t>
  </si>
  <si>
    <t>Üçü birlikdə 50%-dən çox</t>
  </si>
  <si>
    <t>30%-dən az</t>
  </si>
  <si>
    <t>kafi</t>
  </si>
  <si>
    <t>50%-dən az</t>
  </si>
  <si>
    <t>zəif</t>
  </si>
  <si>
    <t>50%- və daha çox</t>
  </si>
  <si>
    <t>çox zəif</t>
  </si>
  <si>
    <t>Proqres</t>
  </si>
  <si>
    <t xml:space="preserve">Y % </t>
  </si>
  <si>
    <t>K%</t>
  </si>
  <si>
    <t>öyrənmə bacarığı</t>
  </si>
  <si>
    <t>öyrətmə</t>
  </si>
  <si>
    <t/>
  </si>
  <si>
    <t>Qiymətləndirmə</t>
  </si>
  <si>
    <t>ümumi orta</t>
  </si>
  <si>
    <t>tam orta</t>
  </si>
  <si>
    <t>ibtidai</t>
  </si>
  <si>
    <t>məktəb</t>
  </si>
  <si>
    <t>School</t>
  </si>
  <si>
    <t xml:space="preserve"> </t>
  </si>
  <si>
    <t xml:space="preserve">QK % </t>
  </si>
  <si>
    <t>Meyarlar</t>
  </si>
  <si>
    <t>1. Müəllim təlim məqsədlərini məzmun standartlarına uyğun olaraq düzgün müəyyənləşdirir</t>
  </si>
  <si>
    <t>2. Müəllim təlim məqsədlərini aydın şəkildə şagirdlərlə paylaşır. </t>
  </si>
  <si>
    <t>3. Müəllim dərs planlaşdırarkən şagirdlərin əvvəlki təlim nəticələrini nəzərə alıb.</t>
  </si>
  <si>
    <t>4. Müəllim şagirdlərin əksəriyyətinin fərdi öyrənmə ehtiyaclarını nəzərə alır.</t>
  </si>
  <si>
    <t>5. Müəllim dərsin vaxtını səmərəli idarə edir.</t>
  </si>
  <si>
    <t>6. Müəllim təlim nəticələrinə xidmət edən təlim üsul və formaları seçir və effektiv tətbiq edir.</t>
  </si>
  <si>
    <t>7. Müəllim dərsin mərhələləri və edilən fəaliyyətlər arasında məzmun əlaqəliliyi və məntiqi ardıcıllığı təmin edir.</t>
  </si>
  <si>
    <t>8. Müəllim Məzmunu aydın şəkildə izah edir.</t>
  </si>
  <si>
    <t>9. Müəllim şagirdlərin müstəqil işləməsinə şərait yaradır.</t>
  </si>
  <si>
    <t>10. Müəllim şagirdlərin böyük əksəriyyətinin dərsə fəal cəlb olunmasını təmin edir.</t>
  </si>
  <si>
    <t>11. Müəllim şagirdlərə sual və tapşırıq verərkən onlara düşünmə vaxtı verir.</t>
  </si>
  <si>
    <t>12. Müəllimin təmin etdiyi mühitşagirdlərin səmərəli və məqsədyönlü şəkildə ünsiyyət qurub, əməkdaşlıq etmələri üçün əlverişlidir..</t>
  </si>
  <si>
    <t>13. Müəllim şagirdlərdə öyrəndiklərini digər fənlərlə və real həyatla müstəqil şəkildə əlaqələndirmə və fikirlərini əsaslandırma bacarıqları formalaşdırır.</t>
  </si>
  <si>
    <t>14. Müəllim şagirdləri tənqidi, yaradıcı düşünmə və problem həlletmə bacarıqlarını inkişaf etdirəcək tapşırıqlarla, adətən, təmin edir.</t>
  </si>
  <si>
    <t>16. Dərs zamanı qiymətləndirmə üçün istifadə olunan üsul, vasitə və ya meyarlar təlim nəticə(lər)sinə uyğundur.</t>
  </si>
  <si>
    <t>17. Müəllim şagirdlərə müntəzəm olaraq faydalı və fərdi rəy verir.</t>
  </si>
  <si>
    <t>18. Müəllim şagirdlərin özünü qiymətləndirməsi və qarşılıqlı qiymətləndirmə üçün şərait yaradır.</t>
  </si>
  <si>
    <t>Cəmi şagird</t>
  </si>
  <si>
    <t>Cəmi gecikən şagird</t>
  </si>
  <si>
    <t>Faiz</t>
  </si>
  <si>
    <t>Davranış</t>
  </si>
  <si>
    <t>1.4.4</t>
  </si>
  <si>
    <t>AZ</t>
  </si>
  <si>
    <t>İNG</t>
  </si>
  <si>
    <t>RİY</t>
  </si>
  <si>
    <t>TE</t>
  </si>
  <si>
    <t>DF</t>
  </si>
  <si>
    <t>RU</t>
  </si>
  <si>
    <t>Bəli</t>
  </si>
  <si>
    <t>Qismən</t>
  </si>
  <si>
    <t>Xeyr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</si>
</sst>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.m"/>
  </numFmts>
  <fonts count="20">
    <font>
      <sz val="11.0"/>
      <color rgb="FF000000"/>
      <name val="Arial"/>
      <scheme val="minor"/>
    </font>
    <font>
      <b/>
      <sz val="11.0"/>
      <color rgb="FF000000"/>
      <name val="Times New Roman"/>
    </font>
    <font/>
    <font>
      <b/>
      <sz val="12.0"/>
      <color rgb="FF000000"/>
      <name val="Times New Roman"/>
    </font>
    <font>
      <b/>
      <sz val="9.0"/>
      <color rgb="FF000000"/>
      <name val="Times New Roman"/>
    </font>
    <font>
      <b/>
      <sz val="8.0"/>
      <color rgb="FF000000"/>
      <name val="Times New Roman"/>
    </font>
    <font>
      <sz val="11.0"/>
      <color rgb="FF000000"/>
      <name val="Times New Roman"/>
    </font>
    <font>
      <sz val="11.0"/>
      <color theme="1"/>
      <name val="Calibri"/>
    </font>
    <font>
      <sz val="11.0"/>
      <color rgb="FF000000"/>
      <name val="Calibri"/>
    </font>
    <font>
      <color theme="1"/>
      <name val="Arial"/>
      <scheme val="minor"/>
    </font>
    <font>
      <sz val="11.0"/>
      <color rgb="FF000000"/>
      <name val="Arial"/>
    </font>
    <font>
      <sz val="11.0"/>
      <color rgb="FF000000"/>
      <name val="Docs-Calibri"/>
    </font>
    <font>
      <b/>
      <sz val="9.0"/>
      <color rgb="FF000000"/>
      <name val="Calibri"/>
    </font>
    <font>
      <b/>
      <sz val="11.0"/>
      <color rgb="FFFF0000"/>
      <name val="Arial"/>
    </font>
    <font>
      <sz val="11.0"/>
      <color theme="1"/>
      <name val="Arial"/>
    </font>
    <font>
      <color theme="1"/>
      <name val="Arial"/>
    </font>
    <font>
      <sz val="9.0"/>
      <color theme="1"/>
      <name val="Arial"/>
    </font>
    <font>
      <sz val="10.0"/>
      <color rgb="FF000000"/>
      <name val="Arial"/>
    </font>
    <font>
      <color theme="1"/>
      <name val="Calibri"/>
    </font>
    <font>
      <sz val="11.0"/>
      <color rgb="FF00B050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E2EFD9"/>
        <bgColor rgb="FFE2EFD9"/>
      </patternFill>
    </fill>
    <fill>
      <patternFill patternType="solid">
        <fgColor rgb="FFD8D8D8"/>
        <bgColor rgb="FFD8D8D8"/>
      </patternFill>
    </fill>
    <fill>
      <patternFill patternType="solid">
        <fgColor rgb="FFCCCCCC"/>
        <bgColor rgb="FFCCCCCC"/>
      </patternFill>
    </fill>
    <fill>
      <patternFill patternType="solid">
        <fgColor rgb="FFD9EAD3"/>
        <bgColor rgb="FFD9EAD3"/>
      </patternFill>
    </fill>
    <fill>
      <patternFill patternType="solid">
        <fgColor rgb="FF000000"/>
        <bgColor rgb="FF000000"/>
      </patternFill>
    </fill>
  </fills>
  <borders count="48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horizontal="center" vertical="bottom"/>
    </xf>
    <xf borderId="2" fillId="2" fontId="1" numFmtId="0" xfId="0" applyAlignment="1" applyBorder="1" applyFont="1">
      <alignment horizontal="center" vertical="bottom"/>
    </xf>
    <xf borderId="3" fillId="0" fontId="2" numFmtId="0" xfId="0" applyAlignment="1" applyBorder="1" applyFont="1">
      <alignment vertical="center"/>
    </xf>
    <xf borderId="4" fillId="0" fontId="2" numFmtId="0" xfId="0" applyAlignment="1" applyBorder="1" applyFont="1">
      <alignment vertical="center"/>
    </xf>
    <xf borderId="1" fillId="2" fontId="1" numFmtId="49" xfId="0" applyAlignment="1" applyBorder="1" applyFont="1" applyNumberFormat="1">
      <alignment horizontal="center" vertical="bottom"/>
    </xf>
    <xf borderId="1" fillId="2" fontId="3" numFmtId="49" xfId="0" applyAlignment="1" applyBorder="1" applyFont="1" applyNumberFormat="1">
      <alignment horizontal="center" shrinkToFit="0" vertical="bottom" wrapText="1"/>
    </xf>
    <xf borderId="2" fillId="2" fontId="3" numFmtId="49" xfId="0" applyAlignment="1" applyBorder="1" applyFont="1" applyNumberFormat="1">
      <alignment horizontal="center" readingOrder="0" shrinkToFit="0" vertical="bottom" wrapText="1"/>
    </xf>
    <xf borderId="5" fillId="2" fontId="1" numFmtId="0" xfId="0" applyAlignment="1" applyBorder="1" applyFont="1">
      <alignment horizontal="center" vertical="bottom"/>
    </xf>
    <xf borderId="6" fillId="2" fontId="1" numFmtId="0" xfId="0" applyAlignment="1" applyBorder="1" applyFont="1">
      <alignment horizontal="center" vertical="bottom"/>
    </xf>
    <xf borderId="7" fillId="2" fontId="1" numFmtId="0" xfId="0" applyAlignment="1" applyBorder="1" applyFont="1">
      <alignment horizontal="center" shrinkToFit="0" vertical="bottom" wrapText="1"/>
    </xf>
    <xf borderId="8" fillId="2" fontId="1" numFmtId="0" xfId="0" applyAlignment="1" applyBorder="1" applyFont="1">
      <alignment horizontal="center" vertical="bottom"/>
    </xf>
    <xf borderId="8" fillId="2" fontId="1" numFmtId="0" xfId="0" applyAlignment="1" applyBorder="1" applyFont="1">
      <alignment horizontal="center" shrinkToFit="0" textRotation="90" vertical="bottom" wrapText="1"/>
    </xf>
    <xf borderId="9" fillId="2" fontId="4" numFmtId="0" xfId="0" applyAlignment="1" applyBorder="1" applyFont="1">
      <alignment horizontal="center" shrinkToFit="0" textRotation="90" vertical="bottom" wrapText="1"/>
    </xf>
    <xf borderId="7" fillId="2" fontId="5" numFmtId="0" xfId="0" applyAlignment="1" applyBorder="1" applyFont="1">
      <alignment horizontal="center" shrinkToFit="0" textRotation="90" vertical="bottom" wrapText="1"/>
    </xf>
    <xf borderId="8" fillId="2" fontId="5" numFmtId="0" xfId="0" applyAlignment="1" applyBorder="1" applyFont="1">
      <alignment horizontal="center" readingOrder="0" shrinkToFit="0" textRotation="90" vertical="bottom" wrapText="1"/>
    </xf>
    <xf borderId="8" fillId="2" fontId="5" numFmtId="164" xfId="0" applyAlignment="1" applyBorder="1" applyFont="1" applyNumberFormat="1">
      <alignment horizontal="center" readingOrder="0" shrinkToFit="0" textRotation="90" vertical="bottom" wrapText="1"/>
    </xf>
    <xf borderId="8" fillId="2" fontId="5" numFmtId="0" xfId="0" applyAlignment="1" applyBorder="1" applyFont="1">
      <alignment horizontal="center" shrinkToFit="0" textRotation="90" vertical="bottom" wrapText="1"/>
    </xf>
    <xf borderId="9" fillId="2" fontId="5" numFmtId="0" xfId="0" applyAlignment="1" applyBorder="1" applyFont="1">
      <alignment horizontal="center" shrinkToFit="0" textRotation="90" vertical="bottom" wrapText="1"/>
    </xf>
    <xf borderId="6" fillId="2" fontId="5" numFmtId="0" xfId="0" applyAlignment="1" applyBorder="1" applyFont="1">
      <alignment horizontal="center" shrinkToFit="0" textRotation="90" vertical="bottom" wrapText="1"/>
    </xf>
    <xf borderId="10" fillId="0" fontId="6" numFmtId="0" xfId="0" applyAlignment="1" applyBorder="1" applyFont="1">
      <alignment horizontal="center" readingOrder="0" vertical="bottom"/>
    </xf>
    <xf borderId="10" fillId="0" fontId="7" numFmtId="0" xfId="0" applyAlignment="1" applyBorder="1" applyFont="1">
      <alignment horizontal="center" vertical="bottom"/>
    </xf>
    <xf borderId="10" fillId="0" fontId="7" numFmtId="0" xfId="0" applyAlignment="1" applyBorder="1" applyFont="1">
      <alignment readingOrder="0" vertical="bottom"/>
    </xf>
    <xf borderId="10" fillId="0" fontId="8" numFmtId="0" xfId="0" applyAlignment="1" applyBorder="1" applyFont="1">
      <alignment horizontal="center" readingOrder="0" vertical="bottom"/>
    </xf>
    <xf borderId="10" fillId="0" fontId="6" numFmtId="0" xfId="0" applyAlignment="1" applyBorder="1" applyFont="1">
      <alignment horizontal="center" vertical="bottom"/>
    </xf>
    <xf borderId="10" fillId="0" fontId="6" numFmtId="0" xfId="0" applyAlignment="1" applyBorder="1" applyFont="1">
      <alignment vertical="bottom"/>
    </xf>
    <xf borderId="11" fillId="0" fontId="7" numFmtId="0" xfId="0" applyAlignment="1" applyBorder="1" applyFont="1">
      <alignment horizontal="center" vertical="bottom"/>
    </xf>
    <xf borderId="11" fillId="0" fontId="6" numFmtId="0" xfId="0" applyAlignment="1" applyBorder="1" applyFont="1">
      <alignment horizontal="center" readingOrder="0" vertical="bottom"/>
    </xf>
    <xf borderId="11" fillId="0" fontId="6" numFmtId="0" xfId="0" applyAlignment="1" applyBorder="1" applyFont="1">
      <alignment horizontal="center" vertical="bottom"/>
    </xf>
    <xf borderId="11" fillId="0" fontId="8" numFmtId="0" xfId="0" applyAlignment="1" applyBorder="1" applyFont="1">
      <alignment horizontal="center" readingOrder="0" vertical="bottom"/>
    </xf>
    <xf borderId="10" fillId="0" fontId="7" numFmtId="0" xfId="0" applyAlignment="1" applyBorder="1" applyFont="1">
      <alignment vertical="bottom"/>
    </xf>
    <xf borderId="11" fillId="0" fontId="9" numFmtId="0" xfId="0" applyAlignment="1" applyBorder="1" applyFont="1">
      <alignment vertical="center"/>
    </xf>
    <xf borderId="11" fillId="3" fontId="6" numFmtId="0" xfId="0" applyAlignment="1" applyBorder="1" applyFill="1" applyFont="1">
      <alignment horizontal="center" vertical="bottom"/>
    </xf>
    <xf borderId="11" fillId="3" fontId="6" numFmtId="0" xfId="0" applyAlignment="1" applyBorder="1" applyFont="1">
      <alignment horizontal="center" readingOrder="0" vertical="bottom"/>
    </xf>
    <xf borderId="11" fillId="0" fontId="8" numFmtId="0" xfId="0" applyAlignment="1" applyBorder="1" applyFont="1">
      <alignment horizontal="center" vertical="bottom"/>
    </xf>
    <xf borderId="11" fillId="3" fontId="6" numFmtId="0" xfId="0" applyAlignment="1" applyBorder="1" applyFont="1">
      <alignment vertical="bottom"/>
    </xf>
    <xf borderId="11" fillId="0" fontId="6" numFmtId="0" xfId="0" applyAlignment="1" applyBorder="1" applyFont="1">
      <alignment vertical="bottom"/>
    </xf>
    <xf borderId="11" fillId="0" fontId="10" numFmtId="0" xfId="0" applyAlignment="1" applyBorder="1" applyFont="1">
      <alignment horizontal="center" vertical="bottom"/>
    </xf>
    <xf borderId="11" fillId="0" fontId="10" numFmtId="0" xfId="0" applyAlignment="1" applyBorder="1" applyFont="1">
      <alignment vertical="bottom"/>
    </xf>
    <xf borderId="11" fillId="2" fontId="8" numFmtId="0" xfId="0" applyAlignment="1" applyBorder="1" applyFont="1">
      <alignment horizontal="center" shrinkToFit="0" vertical="bottom" wrapText="1"/>
    </xf>
    <xf borderId="12" fillId="4" fontId="8" numFmtId="49" xfId="0" applyAlignment="1" applyBorder="1" applyFill="1" applyFont="1" applyNumberFormat="1">
      <alignment horizontal="center" vertical="bottom"/>
    </xf>
    <xf borderId="13" fillId="0" fontId="8" numFmtId="0" xfId="0" applyAlignment="1" applyBorder="1" applyFont="1">
      <alignment horizontal="center" vertical="bottom"/>
    </xf>
    <xf borderId="14" fillId="0" fontId="2" numFmtId="0" xfId="0" applyAlignment="1" applyBorder="1" applyFont="1">
      <alignment vertical="center"/>
    </xf>
    <xf borderId="13" fillId="0" fontId="8" numFmtId="0" xfId="0" applyAlignment="1" applyBorder="1" applyFont="1">
      <alignment horizontal="center" readingOrder="0" vertical="bottom"/>
    </xf>
    <xf borderId="0" fillId="3" fontId="11" numFmtId="0" xfId="0" applyAlignment="1" applyFont="1">
      <alignment horizontal="left" readingOrder="0" vertical="center"/>
    </xf>
    <xf borderId="15" fillId="0" fontId="8" numFmtId="0" xfId="0" applyAlignment="1" applyBorder="1" applyFont="1">
      <alignment horizontal="center" vertical="bottom"/>
    </xf>
    <xf borderId="16" fillId="0" fontId="8" numFmtId="0" xfId="0" applyAlignment="1" applyBorder="1" applyFont="1">
      <alignment horizontal="center" vertical="bottom"/>
    </xf>
    <xf borderId="7" fillId="0" fontId="8" numFmtId="0" xfId="0" applyAlignment="1" applyBorder="1" applyFont="1">
      <alignment horizontal="center" vertical="bottom"/>
    </xf>
    <xf borderId="8" fillId="0" fontId="8" numFmtId="0" xfId="0" applyAlignment="1" applyBorder="1" applyFont="1">
      <alignment horizontal="center" vertical="bottom"/>
    </xf>
    <xf borderId="9" fillId="0" fontId="8" numFmtId="0" xfId="0" applyAlignment="1" applyBorder="1" applyFont="1">
      <alignment horizontal="center" vertical="bottom"/>
    </xf>
    <xf borderId="17" fillId="0" fontId="8" numFmtId="0" xfId="0" applyAlignment="1" applyBorder="1" applyFont="1">
      <alignment horizontal="center" vertical="bottom"/>
    </xf>
    <xf borderId="18" fillId="0" fontId="2" numFmtId="0" xfId="0" applyAlignment="1" applyBorder="1" applyFont="1">
      <alignment vertical="center"/>
    </xf>
    <xf borderId="19" fillId="0" fontId="2" numFmtId="0" xfId="0" applyAlignment="1" applyBorder="1" applyFont="1">
      <alignment vertical="center"/>
    </xf>
    <xf borderId="20" fillId="4" fontId="8" numFmtId="49" xfId="0" applyAlignment="1" applyBorder="1" applyFont="1" applyNumberFormat="1">
      <alignment horizontal="center" vertical="bottom"/>
    </xf>
    <xf borderId="12" fillId="4" fontId="8" numFmtId="0" xfId="0" applyAlignment="1" applyBorder="1" applyFont="1">
      <alignment horizontal="left" readingOrder="0" vertical="bottom"/>
    </xf>
    <xf borderId="21" fillId="4" fontId="8" numFmtId="49" xfId="0" applyAlignment="1" applyBorder="1" applyFont="1" applyNumberFormat="1">
      <alignment horizontal="left" vertical="bottom"/>
    </xf>
    <xf borderId="21" fillId="0" fontId="8" numFmtId="0" xfId="0" applyAlignment="1" applyBorder="1" applyFont="1">
      <alignment horizontal="center" vertical="bottom"/>
    </xf>
    <xf borderId="22" fillId="0" fontId="8" numFmtId="0" xfId="0" applyAlignment="1" applyBorder="1" applyFont="1">
      <alignment horizontal="center" vertical="bottom"/>
    </xf>
    <xf borderId="23" fillId="0" fontId="10" numFmtId="0" xfId="0" applyAlignment="1" applyBorder="1" applyFont="1">
      <alignment horizontal="center" textRotation="90" vertical="center"/>
    </xf>
    <xf borderId="11" fillId="0" fontId="8" numFmtId="0" xfId="0" applyAlignment="1" applyBorder="1" applyFont="1">
      <alignment vertical="bottom"/>
    </xf>
    <xf borderId="11" fillId="0" fontId="12" numFmtId="0" xfId="0" applyAlignment="1" applyBorder="1" applyFont="1">
      <alignment horizontal="center" vertical="bottom"/>
    </xf>
    <xf borderId="11" fillId="0" fontId="8" numFmtId="9" xfId="0" applyAlignment="1" applyBorder="1" applyFont="1" applyNumberFormat="1">
      <alignment horizontal="center" vertical="bottom"/>
    </xf>
    <xf borderId="24" fillId="0" fontId="2" numFmtId="0" xfId="0" applyAlignment="1" applyBorder="1" applyFont="1">
      <alignment vertical="center"/>
    </xf>
    <xf borderId="15" fillId="0" fontId="8" numFmtId="0" xfId="0" applyAlignment="1" applyBorder="1" applyFont="1">
      <alignment vertical="bottom"/>
    </xf>
    <xf borderId="25" fillId="0" fontId="2" numFmtId="0" xfId="0" applyAlignment="1" applyBorder="1" applyFont="1">
      <alignment vertical="center"/>
    </xf>
    <xf borderId="7" fillId="0" fontId="8" numFmtId="0" xfId="0" applyAlignment="1" applyBorder="1" applyFont="1">
      <alignment vertical="bottom"/>
    </xf>
    <xf borderId="8" fillId="0" fontId="8" numFmtId="9" xfId="0" applyAlignment="1" applyBorder="1" applyFont="1" applyNumberFormat="1">
      <alignment horizontal="center" vertical="bottom"/>
    </xf>
    <xf borderId="14" fillId="4" fontId="8" numFmtId="0" xfId="0" applyAlignment="1" applyBorder="1" applyFont="1">
      <alignment vertical="bottom"/>
    </xf>
    <xf borderId="21" fillId="4" fontId="8" numFmtId="49" xfId="0" applyAlignment="1" applyBorder="1" applyFont="1" applyNumberFormat="1">
      <alignment vertical="bottom"/>
    </xf>
    <xf borderId="21" fillId="0" fontId="8" numFmtId="0" xfId="0" applyAlignment="1" applyBorder="1" applyFont="1">
      <alignment vertical="bottom"/>
    </xf>
    <xf borderId="22" fillId="0" fontId="8" numFmtId="0" xfId="0" applyAlignment="1" applyBorder="1" applyFont="1">
      <alignment vertical="bottom"/>
    </xf>
    <xf borderId="26" fillId="0" fontId="8" numFmtId="0" xfId="0" applyAlignment="1" applyBorder="1" applyFont="1">
      <alignment vertical="bottom"/>
    </xf>
    <xf borderId="27" fillId="0" fontId="8" numFmtId="0" xfId="0" applyAlignment="1" applyBorder="1" applyFont="1">
      <alignment vertical="bottom"/>
    </xf>
    <xf borderId="28" fillId="0" fontId="8" numFmtId="0" xfId="0" applyAlignment="1" applyBorder="1" applyFont="1">
      <alignment horizontal="center" vertical="bottom"/>
    </xf>
    <xf borderId="29" fillId="0" fontId="10" numFmtId="0" xfId="0" applyAlignment="1" applyBorder="1" applyFont="1">
      <alignment horizontal="center" textRotation="90" vertical="center"/>
    </xf>
    <xf borderId="12" fillId="4" fontId="8" numFmtId="0" xfId="0" applyAlignment="1" applyBorder="1" applyFont="1">
      <alignment vertical="bottom"/>
    </xf>
    <xf borderId="30" fillId="0" fontId="2" numFmtId="0" xfId="0" applyAlignment="1" applyBorder="1" applyFont="1">
      <alignment vertical="center"/>
    </xf>
    <xf borderId="31" fillId="0" fontId="2" numFmtId="0" xfId="0" applyAlignment="1" applyBorder="1" applyFont="1">
      <alignment vertical="center"/>
    </xf>
    <xf borderId="32" fillId="0" fontId="8" numFmtId="0" xfId="0" applyAlignment="1" applyBorder="1" applyFont="1">
      <alignment horizontal="center" vertical="bottom"/>
    </xf>
    <xf borderId="33" fillId="0" fontId="8" numFmtId="0" xfId="0" applyAlignment="1" applyBorder="1" applyFont="1">
      <alignment vertical="bottom"/>
    </xf>
    <xf borderId="21" fillId="4" fontId="8" numFmtId="0" xfId="0" applyAlignment="1" applyBorder="1" applyFont="1">
      <alignment vertical="bottom"/>
    </xf>
    <xf borderId="0" fillId="0" fontId="10" numFmtId="0" xfId="0" applyAlignment="1" applyFont="1">
      <alignment vertical="bottom"/>
    </xf>
    <xf borderId="11" fillId="4" fontId="10" numFmtId="0" xfId="0" applyAlignment="1" applyBorder="1" applyFont="1">
      <alignment vertical="bottom"/>
    </xf>
    <xf borderId="34" fillId="0" fontId="10" numFmtId="0" xfId="0" applyAlignment="1" applyBorder="1" applyFont="1">
      <alignment shrinkToFit="0" vertical="bottom" wrapText="1"/>
    </xf>
    <xf borderId="11" fillId="0" fontId="10" numFmtId="9" xfId="0" applyAlignment="1" applyBorder="1" applyFont="1" applyNumberFormat="1">
      <alignment shrinkToFit="0" vertical="bottom" wrapText="1"/>
    </xf>
    <xf borderId="35" fillId="0" fontId="10" numFmtId="0" xfId="0" applyAlignment="1" applyBorder="1" applyFont="1">
      <alignment horizontal="center" readingOrder="0" shrinkToFit="0" vertical="bottom" wrapText="1"/>
    </xf>
    <xf borderId="36" fillId="0" fontId="2" numFmtId="0" xfId="0" applyAlignment="1" applyBorder="1" applyFont="1">
      <alignment vertical="center"/>
    </xf>
    <xf borderId="28" fillId="0" fontId="10" numFmtId="0" xfId="0" applyAlignment="1" applyBorder="1" applyFont="1">
      <alignment horizontal="center" vertical="bottom"/>
    </xf>
    <xf borderId="11" fillId="0" fontId="10" numFmtId="0" xfId="0" applyAlignment="1" applyBorder="1" applyFont="1">
      <alignment shrinkToFit="0" vertical="bottom" wrapText="1"/>
    </xf>
    <xf borderId="32" fillId="0" fontId="8" numFmtId="0" xfId="0" applyAlignment="1" applyBorder="1" applyFont="1">
      <alignment horizontal="center" vertical="center"/>
    </xf>
    <xf borderId="17" fillId="0" fontId="2" numFmtId="0" xfId="0" applyAlignment="1" applyBorder="1" applyFont="1">
      <alignment vertical="center"/>
    </xf>
    <xf borderId="37" fillId="0" fontId="2" numFmtId="0" xfId="0" applyAlignment="1" applyBorder="1" applyFont="1">
      <alignment vertical="center"/>
    </xf>
    <xf borderId="10" fillId="0" fontId="2" numFmtId="0" xfId="0" applyAlignment="1" applyBorder="1" applyFont="1">
      <alignment vertical="center"/>
    </xf>
    <xf borderId="34" fillId="0" fontId="10" numFmtId="0" xfId="0" applyAlignment="1" applyBorder="1" applyFont="1">
      <alignment horizontal="center" shrinkToFit="0" vertical="bottom" wrapText="1"/>
    </xf>
    <xf borderId="26" fillId="0" fontId="2" numFmtId="0" xfId="0" applyAlignment="1" applyBorder="1" applyFont="1">
      <alignment vertical="center"/>
    </xf>
    <xf borderId="38" fillId="0" fontId="2" numFmtId="0" xfId="0" applyAlignment="1" applyBorder="1" applyFont="1">
      <alignment vertical="center"/>
    </xf>
    <xf borderId="34" fillId="0" fontId="10" numFmtId="0" xfId="0" applyAlignment="1" applyBorder="1" applyFont="1">
      <alignment horizontal="center" vertical="bottom"/>
    </xf>
    <xf borderId="39" fillId="0" fontId="2" numFmtId="0" xfId="0" applyAlignment="1" applyBorder="1" applyFont="1">
      <alignment vertical="center"/>
    </xf>
    <xf borderId="34" fillId="0" fontId="10" numFmtId="0" xfId="0" applyAlignment="1" applyBorder="1" applyFont="1">
      <alignment vertical="bottom"/>
    </xf>
    <xf borderId="23" fillId="0" fontId="10" numFmtId="0" xfId="0" applyAlignment="1" applyBorder="1" applyFont="1">
      <alignment horizontal="center" textRotation="90" vertical="bottom"/>
    </xf>
    <xf borderId="40" fillId="0" fontId="8" numFmtId="0" xfId="0" applyAlignment="1" applyBorder="1" applyFont="1">
      <alignment vertical="bottom"/>
    </xf>
    <xf borderId="28" fillId="0" fontId="8" numFmtId="9" xfId="0" applyAlignment="1" applyBorder="1" applyFont="1" applyNumberFormat="1">
      <alignment horizontal="center" vertical="bottom"/>
    </xf>
    <xf quotePrefix="1" borderId="0" fillId="0" fontId="10" numFmtId="0" xfId="0" applyAlignment="1" applyFont="1">
      <alignment vertical="bottom"/>
    </xf>
    <xf borderId="0" fillId="0" fontId="13" numFmtId="0" xfId="0" applyAlignment="1" applyFont="1">
      <alignment vertical="bottom"/>
    </xf>
    <xf borderId="0" fillId="0" fontId="10" numFmtId="0" xfId="0" applyAlignment="1" applyFont="1">
      <alignment vertical="center"/>
    </xf>
    <xf borderId="0" fillId="0" fontId="8" numFmtId="0" xfId="0" applyAlignment="1" applyFont="1">
      <alignment vertical="bottom"/>
    </xf>
    <xf borderId="23" fillId="0" fontId="10" numFmtId="0" xfId="0" applyAlignment="1" applyBorder="1" applyFont="1">
      <alignment horizontal="center" readingOrder="0" textRotation="90" vertical="center"/>
    </xf>
    <xf borderId="8" fillId="0" fontId="8" numFmtId="0" xfId="0" applyAlignment="1" applyBorder="1" applyFont="1">
      <alignment vertical="bottom"/>
    </xf>
    <xf borderId="28" fillId="0" fontId="8" numFmtId="0" xfId="0" applyAlignment="1" applyBorder="1" applyFont="1">
      <alignment vertical="bottom"/>
    </xf>
    <xf borderId="23" fillId="0" fontId="14" numFmtId="0" xfId="0" applyAlignment="1" applyBorder="1" applyFont="1">
      <alignment horizontal="center" vertical="center"/>
    </xf>
    <xf borderId="1" fillId="0" fontId="14" numFmtId="0" xfId="0" applyAlignment="1" applyBorder="1" applyFont="1">
      <alignment horizontal="center" vertical="center"/>
    </xf>
    <xf borderId="1" fillId="0" fontId="14" numFmtId="0" xfId="0" applyAlignment="1" applyBorder="1" applyFont="1">
      <alignment horizontal="center" readingOrder="0" vertical="center"/>
    </xf>
    <xf borderId="7" fillId="0" fontId="15" numFmtId="0" xfId="0" applyAlignment="1" applyBorder="1" applyFont="1">
      <alignment horizontal="center" vertical="center"/>
    </xf>
    <xf borderId="8" fillId="0" fontId="15" numFmtId="0" xfId="0" applyAlignment="1" applyBorder="1" applyFont="1">
      <alignment horizontal="center" vertical="center"/>
    </xf>
    <xf borderId="9" fillId="0" fontId="16" numFmtId="0" xfId="0" applyAlignment="1" applyBorder="1" applyFont="1">
      <alignment horizontal="center" vertical="center"/>
    </xf>
    <xf borderId="0" fillId="0" fontId="17" numFmtId="0" xfId="0" applyAlignment="1" applyFont="1">
      <alignment vertical="bottom"/>
    </xf>
    <xf borderId="24" fillId="5" fontId="18" numFmtId="0" xfId="0" applyAlignment="1" applyBorder="1" applyFill="1" applyFont="1">
      <alignment horizontal="center" shrinkToFit="0" vertical="center" wrapText="1"/>
    </xf>
    <xf borderId="41" fillId="5" fontId="7" numFmtId="0" xfId="0" applyAlignment="1" applyBorder="1" applyFont="1">
      <alignment horizontal="center" vertical="center"/>
    </xf>
    <xf borderId="20" fillId="5" fontId="7" numFmtId="0" xfId="0" applyAlignment="1" applyBorder="1" applyFont="1">
      <alignment horizontal="center" vertical="center"/>
    </xf>
    <xf borderId="10" fillId="5" fontId="7" numFmtId="0" xfId="0" applyAlignment="1" applyBorder="1" applyFont="1">
      <alignment horizontal="center" vertical="center"/>
    </xf>
    <xf borderId="38" fillId="5" fontId="7" numFmtId="0" xfId="0" applyAlignment="1" applyBorder="1" applyFont="1">
      <alignment horizontal="center" vertical="center"/>
    </xf>
    <xf borderId="41" fillId="0" fontId="2" numFmtId="0" xfId="0" applyAlignment="1" applyBorder="1" applyFont="1">
      <alignment vertical="center"/>
    </xf>
    <xf borderId="42" fillId="5" fontId="14" numFmtId="0" xfId="0" applyAlignment="1" applyBorder="1" applyFont="1">
      <alignment horizontal="center" vertical="center"/>
    </xf>
    <xf borderId="15" fillId="5" fontId="7" numFmtId="9" xfId="0" applyAlignment="1" applyBorder="1" applyFont="1" applyNumberFormat="1">
      <alignment horizontal="center" vertical="center"/>
    </xf>
    <xf borderId="11" fillId="5" fontId="7" numFmtId="9" xfId="0" applyAlignment="1" applyBorder="1" applyFont="1" applyNumberFormat="1">
      <alignment horizontal="center" vertical="center"/>
    </xf>
    <xf borderId="16" fillId="5" fontId="7" numFmtId="9" xfId="0" applyAlignment="1" applyBorder="1" applyFont="1" applyNumberFormat="1">
      <alignment horizontal="center" vertical="center"/>
    </xf>
    <xf borderId="43" fillId="6" fontId="18" numFmtId="0" xfId="0" applyAlignment="1" applyBorder="1" applyFill="1" applyFont="1">
      <alignment horizontal="center" shrinkToFit="0" vertical="center" wrapText="1"/>
    </xf>
    <xf borderId="42" fillId="6" fontId="7" numFmtId="0" xfId="0" applyAlignment="1" applyBorder="1" applyFont="1">
      <alignment horizontal="center" vertical="center"/>
    </xf>
    <xf borderId="15" fillId="6" fontId="7" numFmtId="0" xfId="0" applyAlignment="1" applyBorder="1" applyFont="1">
      <alignment horizontal="center" vertical="center"/>
    </xf>
    <xf borderId="11" fillId="6" fontId="7" numFmtId="0" xfId="0" applyAlignment="1" applyBorder="1" applyFont="1">
      <alignment horizontal="center" vertical="center"/>
    </xf>
    <xf borderId="16" fillId="6" fontId="7" numFmtId="0" xfId="0" applyAlignment="1" applyBorder="1" applyFont="1">
      <alignment horizontal="center" vertical="center"/>
    </xf>
    <xf borderId="42" fillId="6" fontId="14" numFmtId="0" xfId="0" applyAlignment="1" applyBorder="1" applyFont="1">
      <alignment horizontal="center" vertical="center"/>
    </xf>
    <xf borderId="15" fillId="6" fontId="7" numFmtId="9" xfId="0" applyAlignment="1" applyBorder="1" applyFont="1" applyNumberFormat="1">
      <alignment horizontal="center" vertical="center"/>
    </xf>
    <xf borderId="11" fillId="6" fontId="7" numFmtId="9" xfId="0" applyAlignment="1" applyBorder="1" applyFont="1" applyNumberFormat="1">
      <alignment horizontal="center" vertical="center"/>
    </xf>
    <xf borderId="16" fillId="6" fontId="7" numFmtId="9" xfId="0" applyAlignment="1" applyBorder="1" applyFont="1" applyNumberFormat="1">
      <alignment horizontal="center" vertical="center"/>
    </xf>
    <xf borderId="43" fillId="5" fontId="18" numFmtId="0" xfId="0" applyAlignment="1" applyBorder="1" applyFont="1">
      <alignment horizontal="center" shrinkToFit="0" vertical="center" wrapText="1"/>
    </xf>
    <xf borderId="42" fillId="5" fontId="7" numFmtId="0" xfId="0" applyAlignment="1" applyBorder="1" applyFont="1">
      <alignment horizontal="center" vertical="center"/>
    </xf>
    <xf borderId="15" fillId="5" fontId="7" numFmtId="0" xfId="0" applyAlignment="1" applyBorder="1" applyFont="1">
      <alignment horizontal="center" vertical="center"/>
    </xf>
    <xf borderId="11" fillId="5" fontId="7" numFmtId="0" xfId="0" applyAlignment="1" applyBorder="1" applyFont="1">
      <alignment horizontal="center" vertical="center"/>
    </xf>
    <xf borderId="16" fillId="5" fontId="7" numFmtId="0" xfId="0" applyAlignment="1" applyBorder="1" applyFont="1">
      <alignment horizontal="center" vertical="center"/>
    </xf>
    <xf borderId="43" fillId="7" fontId="18" numFmtId="0" xfId="0" applyAlignment="1" applyBorder="1" applyFill="1" applyFont="1">
      <alignment horizontal="center" shrinkToFit="0" vertical="center" wrapText="1"/>
    </xf>
    <xf borderId="42" fillId="7" fontId="7" numFmtId="0" xfId="0" applyAlignment="1" applyBorder="1" applyFont="1">
      <alignment horizontal="center" vertical="center"/>
    </xf>
    <xf borderId="15" fillId="7" fontId="7" numFmtId="0" xfId="0" applyAlignment="1" applyBorder="1" applyFont="1">
      <alignment horizontal="center" vertical="center"/>
    </xf>
    <xf borderId="11" fillId="7" fontId="7" numFmtId="0" xfId="0" applyAlignment="1" applyBorder="1" applyFont="1">
      <alignment horizontal="center" vertical="center"/>
    </xf>
    <xf borderId="16" fillId="7" fontId="7" numFmtId="0" xfId="0" applyAlignment="1" applyBorder="1" applyFont="1">
      <alignment horizontal="center" vertical="center"/>
    </xf>
    <xf borderId="15" fillId="7" fontId="7" numFmtId="9" xfId="0" applyAlignment="1" applyBorder="1" applyFont="1" applyNumberFormat="1">
      <alignment horizontal="center" vertical="center"/>
    </xf>
    <xf borderId="11" fillId="7" fontId="7" numFmtId="9" xfId="0" applyAlignment="1" applyBorder="1" applyFont="1" applyNumberFormat="1">
      <alignment horizontal="center" vertical="center"/>
    </xf>
    <xf borderId="16" fillId="7" fontId="7" numFmtId="9" xfId="0" applyAlignment="1" applyBorder="1" applyFont="1" applyNumberFormat="1">
      <alignment horizontal="center" vertical="center"/>
    </xf>
    <xf borderId="43" fillId="8" fontId="18" numFmtId="0" xfId="0" applyAlignment="1" applyBorder="1" applyFill="1" applyFont="1">
      <alignment horizontal="center" shrinkToFit="0" vertical="center" wrapText="1"/>
    </xf>
    <xf borderId="42" fillId="8" fontId="7" numFmtId="0" xfId="0" applyAlignment="1" applyBorder="1" applyFont="1">
      <alignment horizontal="center" vertical="center"/>
    </xf>
    <xf borderId="15" fillId="8" fontId="7" numFmtId="0" xfId="0" applyAlignment="1" applyBorder="1" applyFont="1">
      <alignment horizontal="center" vertical="center"/>
    </xf>
    <xf borderId="11" fillId="8" fontId="7" numFmtId="0" xfId="0" applyAlignment="1" applyBorder="1" applyFont="1">
      <alignment horizontal="center" vertical="center"/>
    </xf>
    <xf borderId="16" fillId="8" fontId="7" numFmtId="0" xfId="0" applyAlignment="1" applyBorder="1" applyFont="1">
      <alignment horizontal="center" vertical="center"/>
    </xf>
    <xf borderId="42" fillId="8" fontId="14" numFmtId="0" xfId="0" applyAlignment="1" applyBorder="1" applyFont="1">
      <alignment horizontal="center" vertical="center"/>
    </xf>
    <xf borderId="15" fillId="8" fontId="7" numFmtId="9" xfId="0" applyAlignment="1" applyBorder="1" applyFont="1" applyNumberFormat="1">
      <alignment horizontal="center" vertical="center"/>
    </xf>
    <xf borderId="11" fillId="8" fontId="7" numFmtId="9" xfId="0" applyAlignment="1" applyBorder="1" applyFont="1" applyNumberFormat="1">
      <alignment horizontal="center" vertical="center"/>
    </xf>
    <xf borderId="16" fillId="8" fontId="7" numFmtId="9" xfId="0" applyAlignment="1" applyBorder="1" applyFont="1" applyNumberFormat="1">
      <alignment horizontal="center" vertical="center"/>
    </xf>
    <xf borderId="42" fillId="7" fontId="14" numFmtId="0" xfId="0" applyAlignment="1" applyBorder="1" applyFont="1">
      <alignment horizontal="center" vertical="center"/>
    </xf>
    <xf borderId="6" fillId="7" fontId="14" numFmtId="0" xfId="0" applyAlignment="1" applyBorder="1" applyFont="1">
      <alignment horizontal="center" vertical="center"/>
    </xf>
    <xf borderId="7" fillId="7" fontId="7" numFmtId="9" xfId="0" applyAlignment="1" applyBorder="1" applyFont="1" applyNumberFormat="1">
      <alignment horizontal="center" vertical="center"/>
    </xf>
    <xf borderId="8" fillId="7" fontId="7" numFmtId="9" xfId="0" applyAlignment="1" applyBorder="1" applyFont="1" applyNumberFormat="1">
      <alignment horizontal="center" vertical="center"/>
    </xf>
    <xf borderId="9" fillId="7" fontId="7" numFmtId="9" xfId="0" applyAlignment="1" applyBorder="1" applyFont="1" applyNumberFormat="1">
      <alignment horizontal="center" vertical="center"/>
    </xf>
    <xf borderId="28" fillId="0" fontId="8" numFmtId="0" xfId="0" applyAlignment="1" applyBorder="1" applyFont="1">
      <alignment horizontal="center" shrinkToFit="0" vertical="bottom" wrapText="1"/>
    </xf>
    <xf borderId="28" fillId="0" fontId="10" numFmtId="0" xfId="0" applyAlignment="1" applyBorder="1" applyFont="1">
      <alignment horizontal="center" shrinkToFit="0" vertical="bottom" wrapText="1"/>
    </xf>
    <xf borderId="12" fillId="4" fontId="8" numFmtId="0" xfId="0" applyAlignment="1" applyBorder="1" applyFont="1">
      <alignment horizontal="left" vertical="bottom"/>
    </xf>
    <xf borderId="44" fillId="0" fontId="2" numFmtId="0" xfId="0" applyAlignment="1" applyBorder="1" applyFont="1">
      <alignment vertical="center"/>
    </xf>
    <xf borderId="16" fillId="0" fontId="8" numFmtId="0" xfId="0" applyAlignment="1" applyBorder="1" applyFont="1">
      <alignment horizontal="center" readingOrder="0" vertical="bottom"/>
    </xf>
    <xf borderId="11" fillId="0" fontId="14" numFmtId="9" xfId="0" applyAlignment="1" applyBorder="1" applyFont="1" applyNumberFormat="1">
      <alignment vertical="bottom"/>
    </xf>
    <xf borderId="26" fillId="0" fontId="14" numFmtId="9" xfId="0" applyAlignment="1" applyBorder="1" applyFont="1" applyNumberFormat="1">
      <alignment vertical="bottom"/>
    </xf>
    <xf borderId="16" fillId="9" fontId="19" numFmtId="0" xfId="0" applyAlignment="1" applyBorder="1" applyFill="1" applyFont="1">
      <alignment horizontal="center" vertical="bottom"/>
    </xf>
    <xf borderId="11" fillId="0" fontId="10" numFmtId="9" xfId="0" applyAlignment="1" applyBorder="1" applyFont="1" applyNumberFormat="1">
      <alignment vertical="bottom"/>
    </xf>
    <xf borderId="10" fillId="0" fontId="14" numFmtId="9" xfId="0" applyAlignment="1" applyBorder="1" applyFont="1" applyNumberFormat="1">
      <alignment vertical="bottom"/>
    </xf>
    <xf borderId="18" fillId="0" fontId="14" numFmtId="9" xfId="0" applyAlignment="1" applyBorder="1" applyFont="1" applyNumberFormat="1">
      <alignment vertical="bottom"/>
    </xf>
    <xf borderId="38" fillId="9" fontId="19" numFmtId="0" xfId="0" applyAlignment="1" applyBorder="1" applyFont="1">
      <alignment horizontal="center" vertical="bottom"/>
    </xf>
    <xf borderId="45" fillId="0" fontId="7" numFmtId="0" xfId="0" applyAlignment="1" applyBorder="1" applyFont="1">
      <alignment horizontal="center" vertical="bottom"/>
    </xf>
    <xf borderId="45" fillId="0" fontId="14" numFmtId="9" xfId="0" applyAlignment="1" applyBorder="1" applyFont="1" applyNumberFormat="1">
      <alignment vertical="bottom"/>
    </xf>
    <xf borderId="46" fillId="0" fontId="14" numFmtId="9" xfId="0" applyAlignment="1" applyBorder="1" applyFont="1" applyNumberFormat="1">
      <alignment vertical="bottom"/>
    </xf>
    <xf borderId="0" fillId="0" fontId="8" numFmtId="0" xfId="0" applyAlignment="1" applyFont="1">
      <alignment readingOrder="0" vertical="bottom"/>
    </xf>
    <xf borderId="11" fillId="0" fontId="8" numFmtId="0" xfId="0" applyAlignment="1" applyBorder="1" applyFont="1">
      <alignment readingOrder="0" vertical="bottom"/>
    </xf>
    <xf borderId="47" fillId="4" fontId="8" numFmtId="0" xfId="0" applyAlignment="1" applyBorder="1" applyFont="1">
      <alignment vertical="bottom"/>
    </xf>
  </cellXfs>
  <cellStyles count="1">
    <cellStyle xfId="0" name="Normal" builtinId="0"/>
  </cellStyles>
  <dxfs count="10">
    <dxf>
      <font>
        <color rgb="FF9C0006"/>
      </font>
      <fill>
        <patternFill patternType="solid">
          <fgColor rgb="FFFFC7CE"/>
          <bgColor rgb="FFFFC7CE"/>
        </patternFill>
      </fill>
      <border/>
    </dxf>
    <dxf>
      <font/>
      <fill>
        <patternFill patternType="solid">
          <fgColor rgb="FF00D05E"/>
          <bgColor rgb="FF00D05E"/>
        </patternFill>
      </fill>
      <border/>
    </dxf>
    <dxf>
      <font>
        <color rgb="FF9C0006"/>
      </font>
      <fill>
        <patternFill patternType="solid">
          <fgColor rgb="FFFF6577"/>
          <bgColor rgb="FFFF6577"/>
        </patternFill>
      </fill>
      <border/>
    </dxf>
    <dxf>
      <font>
        <color rgb="FF00B050"/>
      </font>
      <fill>
        <patternFill patternType="solid">
          <fgColor rgb="FF000000"/>
          <bgColor rgb="FF000000"/>
        </patternFill>
      </fill>
      <border/>
    </dxf>
    <dxf>
      <font/>
      <fill>
        <patternFill patternType="solid">
          <fgColor rgb="FFB0DD7F"/>
          <bgColor rgb="FFB0DD7F"/>
        </patternFill>
      </fill>
      <border/>
    </dxf>
    <dxf>
      <font>
        <color rgb="FF548135"/>
      </font>
      <fill>
        <patternFill patternType="solid">
          <fgColor rgb="FF8EC26A"/>
          <bgColor rgb="FF8EC26A"/>
        </patternFill>
      </fill>
      <border/>
    </dxf>
    <dxf>
      <font>
        <color rgb="FF006100"/>
      </font>
      <fill>
        <patternFill patternType="solid">
          <fgColor rgb="FFC6EFCE"/>
          <bgColor rgb="FFC6EFCE"/>
        </patternFill>
      </fill>
      <border/>
    </dxf>
    <dxf>
      <font>
        <color rgb="FF9C5700"/>
      </font>
      <fill>
        <patternFill patternType="solid">
          <fgColor rgb="FFFFEB9C"/>
          <bgColor rgb="FFFFEB9C"/>
        </patternFill>
      </fill>
      <border/>
    </dxf>
    <dxf>
      <font/>
      <fill>
        <patternFill patternType="solid">
          <fgColor rgb="FF000000"/>
          <bgColor rgb="FF000000"/>
        </patternFill>
      </fill>
      <border/>
    </dxf>
    <dxf>
      <font>
        <color rgb="FF9C0006"/>
      </font>
      <fill>
        <patternFill patternType="solid">
          <fgColor rgb="FFFF8594"/>
          <bgColor rgb="FFFF8594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customschemas.google.com/relationships/workbookmetadata" Target="metadata"/><Relationship Id="rId6" Type="http://schemas.openxmlformats.org/officeDocument/2006/relationships/worksheet" Target="worksheets/sheet3.xml"/><Relationship Id="rId18" Type="http://schemas.openxmlformats.org/officeDocument/2006/relationships/externalLink" Target="externalLinks/externalLink1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Lesson%2520observation%2520Record%2520&#8212;%2520v3%2520&#8212;%2520&#1082;&#1086;&#1087;&#1080;&#1103;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Məlumatların daxil edilməsi"/>
      <sheetName val="Məktəb (2)"/>
      <sheetName val="Məktəb"/>
      <sheetName val="Ümumi"/>
      <sheetName val="AZ"/>
      <sheetName val="EN"/>
      <sheetName val="MA"/>
      <sheetName val="DF"/>
      <sheetName val="2.1.1"/>
      <sheetName val="1.4.4"/>
      <sheetName val="Fizika Kimya Biologiya"/>
      <sheetName val="drop dow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.25"/>
    <col customWidth="1" min="2" max="2" width="24.75"/>
    <col customWidth="1" min="3" max="3" width="10.88"/>
    <col customWidth="1" min="4" max="4" width="7.0"/>
    <col customWidth="1" min="5" max="5" width="24.25"/>
    <col customWidth="1" min="6" max="6" width="8.5"/>
    <col customWidth="1" min="7" max="7" width="6.38"/>
    <col customWidth="1" min="8" max="10" width="4.88"/>
    <col customWidth="1" min="11" max="15" width="5.88"/>
    <col customWidth="1" min="16" max="17" width="4.88"/>
    <col customWidth="1" min="18" max="18" width="5.88"/>
    <col customWidth="1" min="19" max="19" width="7.0"/>
    <col customWidth="1" min="20" max="20" width="4.38"/>
    <col customWidth="1" min="21" max="21" width="7.38"/>
    <col customWidth="1" min="22" max="22" width="6.5"/>
    <col customWidth="1" min="23" max="23" width="4.88"/>
    <col customWidth="1" min="24" max="24" width="7.88"/>
    <col customWidth="1" min="25" max="25" width="4.88"/>
    <col customWidth="1" min="26" max="26" width="6.13"/>
    <col customWidth="1" min="27" max="28" width="4.88"/>
    <col customWidth="1" min="29" max="29" width="6.25"/>
    <col customWidth="1" min="30" max="30" width="6.0"/>
    <col customWidth="1" min="31" max="31" width="7.25"/>
    <col customWidth="1" min="32" max="32" width="4.88"/>
    <col customWidth="1" min="33" max="33" width="6.75"/>
  </cols>
  <sheetData>
    <row r="1">
      <c r="A1" s="1"/>
      <c r="B1" s="2"/>
      <c r="C1" s="1" t="s">
        <v>0</v>
      </c>
      <c r="D1" s="3"/>
      <c r="E1" s="3"/>
      <c r="F1" s="3"/>
      <c r="G1" s="3"/>
      <c r="H1" s="3"/>
      <c r="I1" s="4"/>
      <c r="J1" s="5" t="s">
        <v>1</v>
      </c>
      <c r="K1" s="3"/>
      <c r="L1" s="3"/>
      <c r="M1" s="3"/>
      <c r="N1" s="3"/>
      <c r="O1" s="4"/>
      <c r="P1" s="6" t="s">
        <v>2</v>
      </c>
      <c r="Q1" s="3"/>
      <c r="R1" s="3"/>
      <c r="S1" s="3"/>
      <c r="T1" s="3"/>
      <c r="U1" s="3"/>
      <c r="V1" s="3"/>
      <c r="W1" s="3"/>
      <c r="X1" s="3"/>
      <c r="Y1" s="3"/>
      <c r="Z1" s="4"/>
      <c r="AA1" s="6" t="s">
        <v>3</v>
      </c>
      <c r="AB1" s="3"/>
      <c r="AC1" s="4"/>
      <c r="AD1" s="7" t="s">
        <v>4</v>
      </c>
      <c r="AE1" s="6" t="s">
        <v>5</v>
      </c>
      <c r="AF1" s="3"/>
      <c r="AG1" s="4"/>
    </row>
    <row r="2" ht="82.5" customHeight="1">
      <c r="A2" s="8" t="s">
        <v>6</v>
      </c>
      <c r="B2" s="9" t="s">
        <v>7</v>
      </c>
      <c r="C2" s="10" t="s">
        <v>8</v>
      </c>
      <c r="D2" s="11" t="s">
        <v>9</v>
      </c>
      <c r="E2" s="11" t="s">
        <v>10</v>
      </c>
      <c r="F2" s="11" t="s">
        <v>11</v>
      </c>
      <c r="G2" s="11" t="s">
        <v>12</v>
      </c>
      <c r="H2" s="12" t="s">
        <v>13</v>
      </c>
      <c r="I2" s="13" t="s">
        <v>14</v>
      </c>
      <c r="J2" s="14" t="s">
        <v>15</v>
      </c>
      <c r="K2" s="15" t="s">
        <v>16</v>
      </c>
      <c r="L2" s="15" t="s">
        <v>17</v>
      </c>
      <c r="M2" s="16">
        <v>44986.0</v>
      </c>
      <c r="N2" s="17" t="s">
        <v>18</v>
      </c>
      <c r="O2" s="18" t="s">
        <v>5</v>
      </c>
      <c r="P2" s="14" t="s">
        <v>19</v>
      </c>
      <c r="Q2" s="17" t="s">
        <v>20</v>
      </c>
      <c r="R2" s="17" t="s">
        <v>21</v>
      </c>
      <c r="S2" s="17" t="s">
        <v>22</v>
      </c>
      <c r="T2" s="17" t="s">
        <v>23</v>
      </c>
      <c r="U2" s="17" t="s">
        <v>24</v>
      </c>
      <c r="V2" s="17" t="s">
        <v>25</v>
      </c>
      <c r="W2" s="17" t="s">
        <v>26</v>
      </c>
      <c r="X2" s="17" t="s">
        <v>27</v>
      </c>
      <c r="Y2" s="17" t="s">
        <v>28</v>
      </c>
      <c r="Z2" s="18" t="s">
        <v>29</v>
      </c>
      <c r="AA2" s="14" t="s">
        <v>30</v>
      </c>
      <c r="AB2" s="17" t="s">
        <v>31</v>
      </c>
      <c r="AC2" s="18" t="s">
        <v>32</v>
      </c>
      <c r="AD2" s="19" t="s">
        <v>33</v>
      </c>
      <c r="AE2" s="14" t="s">
        <v>34</v>
      </c>
      <c r="AF2" s="17" t="s">
        <v>35</v>
      </c>
      <c r="AG2" s="18" t="s">
        <v>36</v>
      </c>
    </row>
    <row r="3" ht="14.25" customHeight="1">
      <c r="A3" s="20">
        <v>1.0</v>
      </c>
      <c r="B3" s="21"/>
      <c r="C3" s="21"/>
      <c r="D3" s="20"/>
      <c r="E3" s="22"/>
      <c r="F3" s="20"/>
      <c r="G3" s="20"/>
      <c r="H3" s="20"/>
      <c r="I3" s="23"/>
      <c r="J3" s="20"/>
      <c r="K3" s="20"/>
      <c r="L3" s="20"/>
      <c r="M3" s="20"/>
      <c r="N3" s="20"/>
      <c r="O3" s="20"/>
      <c r="P3" s="24"/>
      <c r="Q3" s="24"/>
      <c r="R3" s="24"/>
      <c r="S3" s="24"/>
      <c r="T3" s="24"/>
      <c r="U3" s="24"/>
      <c r="V3" s="25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</row>
    <row r="4" ht="14.25" customHeight="1">
      <c r="A4" s="20">
        <v>2.0</v>
      </c>
      <c r="B4" s="26"/>
      <c r="C4" s="26"/>
      <c r="D4" s="27"/>
      <c r="E4" s="22"/>
      <c r="F4" s="20"/>
      <c r="G4" s="28"/>
      <c r="H4" s="28"/>
      <c r="I4" s="29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</row>
    <row r="5" ht="14.25" customHeight="1">
      <c r="A5" s="20">
        <v>3.0</v>
      </c>
      <c r="B5" s="26"/>
      <c r="C5" s="26"/>
      <c r="D5" s="27"/>
      <c r="E5" s="22"/>
      <c r="F5" s="20"/>
      <c r="G5" s="27"/>
      <c r="H5" s="28"/>
      <c r="I5" s="29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</row>
    <row r="6" ht="14.25" customHeight="1">
      <c r="A6" s="20">
        <v>4.0</v>
      </c>
      <c r="B6" s="26"/>
      <c r="C6" s="26"/>
      <c r="D6" s="27"/>
      <c r="E6" s="22"/>
      <c r="F6" s="20"/>
      <c r="G6" s="27"/>
      <c r="H6" s="27"/>
      <c r="I6" s="29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</row>
    <row r="7" ht="14.25" customHeight="1">
      <c r="A7" s="20">
        <v>5.0</v>
      </c>
      <c r="B7" s="26"/>
      <c r="C7" s="26"/>
      <c r="D7" s="27"/>
      <c r="E7" s="22"/>
      <c r="F7" s="20"/>
      <c r="G7" s="27"/>
      <c r="H7" s="27"/>
      <c r="I7" s="29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</row>
    <row r="8" ht="14.25" customHeight="1">
      <c r="A8" s="20">
        <v>6.0</v>
      </c>
      <c r="B8" s="26"/>
      <c r="C8" s="26"/>
      <c r="D8" s="27"/>
      <c r="E8" s="22"/>
      <c r="F8" s="20"/>
      <c r="G8" s="27"/>
      <c r="H8" s="27"/>
      <c r="I8" s="29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</row>
    <row r="9" ht="14.25" customHeight="1">
      <c r="A9" s="20">
        <v>7.0</v>
      </c>
      <c r="B9" s="26"/>
      <c r="C9" s="26"/>
      <c r="D9" s="27"/>
      <c r="E9" s="22"/>
      <c r="F9" s="20"/>
      <c r="G9" s="27"/>
      <c r="H9" s="27"/>
      <c r="I9" s="29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</row>
    <row r="10" ht="14.25" customHeight="1">
      <c r="A10" s="20">
        <v>8.0</v>
      </c>
      <c r="B10" s="26"/>
      <c r="C10" s="26"/>
      <c r="D10" s="28"/>
      <c r="E10" s="22"/>
      <c r="F10" s="20"/>
      <c r="G10" s="27"/>
      <c r="H10" s="27"/>
      <c r="I10" s="29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</row>
    <row r="11" ht="14.25" customHeight="1">
      <c r="A11" s="20">
        <v>9.0</v>
      </c>
      <c r="B11" s="26"/>
      <c r="C11" s="26"/>
      <c r="D11" s="28"/>
      <c r="E11" s="30"/>
      <c r="F11" s="20"/>
      <c r="G11" s="27"/>
      <c r="H11" s="27"/>
      <c r="I11" s="29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</row>
    <row r="12" ht="14.25" customHeight="1">
      <c r="A12" s="20">
        <v>10.0</v>
      </c>
      <c r="B12" s="26"/>
      <c r="C12" s="26"/>
      <c r="D12" s="28"/>
      <c r="E12" s="30"/>
      <c r="F12" s="20"/>
      <c r="G12" s="27"/>
      <c r="H12" s="27"/>
      <c r="I12" s="29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</row>
    <row r="13" ht="14.25" customHeight="1">
      <c r="A13" s="20">
        <v>11.0</v>
      </c>
      <c r="B13" s="31"/>
      <c r="C13" s="28"/>
      <c r="D13" s="32"/>
      <c r="E13" s="32"/>
      <c r="F13" s="20"/>
      <c r="G13" s="33"/>
      <c r="H13" s="27"/>
      <c r="I13" s="29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</row>
    <row r="14" ht="14.25" customHeight="1">
      <c r="A14" s="20">
        <v>12.0</v>
      </c>
      <c r="B14" s="31"/>
      <c r="C14" s="28"/>
      <c r="D14" s="32"/>
      <c r="F14" s="20"/>
      <c r="G14" s="33"/>
      <c r="H14" s="33"/>
      <c r="I14" s="29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</row>
    <row r="15" ht="14.25" customHeight="1">
      <c r="A15" s="20">
        <v>13.0</v>
      </c>
      <c r="B15" s="31"/>
      <c r="C15" s="28"/>
      <c r="D15" s="32"/>
      <c r="E15" s="32"/>
      <c r="F15" s="20"/>
      <c r="G15" s="33"/>
      <c r="H15" s="33"/>
      <c r="I15" s="29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</row>
    <row r="16" ht="14.25" customHeight="1">
      <c r="A16" s="20">
        <v>14.0</v>
      </c>
      <c r="B16" s="31"/>
      <c r="C16" s="28"/>
      <c r="D16" s="32"/>
      <c r="E16" s="32"/>
      <c r="F16" s="20"/>
      <c r="G16" s="33"/>
      <c r="H16" s="33"/>
      <c r="I16" s="29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</row>
    <row r="17" ht="14.25" customHeight="1">
      <c r="A17" s="20">
        <v>15.0</v>
      </c>
      <c r="B17" s="31"/>
      <c r="C17" s="28"/>
      <c r="D17" s="28"/>
      <c r="E17" s="28"/>
      <c r="F17" s="20"/>
      <c r="G17" s="27"/>
      <c r="H17" s="27"/>
      <c r="I17" s="29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</row>
    <row r="18" ht="14.25" customHeight="1">
      <c r="A18" s="20">
        <v>16.0</v>
      </c>
      <c r="B18" s="31"/>
      <c r="C18" s="28"/>
      <c r="D18" s="32"/>
      <c r="E18" s="32"/>
      <c r="F18" s="24"/>
      <c r="G18" s="32"/>
      <c r="H18" s="32"/>
      <c r="I18" s="34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</row>
    <row r="19" ht="14.25" customHeight="1">
      <c r="A19" s="20">
        <v>17.0</v>
      </c>
      <c r="B19" s="31"/>
      <c r="C19" s="32"/>
      <c r="D19" s="32"/>
      <c r="E19" s="32"/>
      <c r="F19" s="24"/>
      <c r="G19" s="32"/>
      <c r="H19" s="32"/>
      <c r="I19" s="34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5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</row>
    <row r="20" ht="14.25" customHeight="1">
      <c r="A20" s="20">
        <v>18.0</v>
      </c>
      <c r="B20" s="28"/>
      <c r="C20" s="32"/>
      <c r="D20" s="32"/>
      <c r="E20" s="32"/>
      <c r="F20" s="24"/>
      <c r="G20" s="32"/>
      <c r="H20" s="32"/>
      <c r="I20" s="34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5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</row>
    <row r="21" ht="14.25" customHeight="1">
      <c r="A21" s="20">
        <v>19.0</v>
      </c>
      <c r="B21" s="28"/>
      <c r="C21" s="32"/>
      <c r="D21" s="32"/>
      <c r="E21" s="32"/>
      <c r="F21" s="24"/>
      <c r="G21" s="32"/>
      <c r="H21" s="32"/>
      <c r="I21" s="34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5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</row>
    <row r="22" ht="14.25" customHeight="1">
      <c r="A22" s="20">
        <v>20.0</v>
      </c>
      <c r="B22" s="28"/>
      <c r="C22" s="32"/>
      <c r="D22" s="32"/>
      <c r="E22" s="32"/>
      <c r="F22" s="24"/>
      <c r="G22" s="32"/>
      <c r="H22" s="32"/>
      <c r="I22" s="34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5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</row>
    <row r="23" ht="14.25" customHeight="1">
      <c r="A23" s="20">
        <v>21.0</v>
      </c>
      <c r="B23" s="28"/>
      <c r="C23" s="32"/>
      <c r="D23" s="32"/>
      <c r="E23" s="32"/>
      <c r="F23" s="24"/>
      <c r="G23" s="32"/>
      <c r="H23" s="32"/>
      <c r="I23" s="34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5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</row>
    <row r="24" ht="14.25" customHeight="1">
      <c r="A24" s="20">
        <v>22.0</v>
      </c>
      <c r="B24" s="28"/>
      <c r="C24" s="32"/>
      <c r="D24" s="32"/>
      <c r="E24" s="32"/>
      <c r="F24" s="24"/>
      <c r="G24" s="32"/>
      <c r="H24" s="32"/>
      <c r="I24" s="34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5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</row>
    <row r="25" ht="14.25" customHeight="1">
      <c r="A25" s="20">
        <v>23.0</v>
      </c>
      <c r="B25" s="28"/>
      <c r="C25" s="32"/>
      <c r="D25" s="32"/>
      <c r="E25" s="32"/>
      <c r="F25" s="24"/>
      <c r="G25" s="32"/>
      <c r="H25" s="32"/>
      <c r="I25" s="34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5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</row>
    <row r="26" ht="14.25" customHeight="1">
      <c r="A26" s="20">
        <v>24.0</v>
      </c>
      <c r="B26" s="28"/>
      <c r="C26" s="32"/>
      <c r="D26" s="32"/>
      <c r="E26" s="32"/>
      <c r="F26" s="24"/>
      <c r="G26" s="32"/>
      <c r="H26" s="32"/>
      <c r="I26" s="34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5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</row>
    <row r="27" ht="14.25" customHeight="1">
      <c r="A27" s="20">
        <v>25.0</v>
      </c>
      <c r="B27" s="28"/>
      <c r="C27" s="32"/>
      <c r="D27" s="32"/>
      <c r="E27" s="32"/>
      <c r="F27" s="24"/>
      <c r="G27" s="32"/>
      <c r="H27" s="32"/>
      <c r="I27" s="34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5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</row>
    <row r="28" ht="14.25" customHeight="1">
      <c r="A28" s="20">
        <v>26.0</v>
      </c>
      <c r="B28" s="28"/>
      <c r="C28" s="32"/>
      <c r="D28" s="32"/>
      <c r="E28" s="32"/>
      <c r="F28" s="24"/>
      <c r="G28" s="32"/>
      <c r="H28" s="32"/>
      <c r="I28" s="34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5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</row>
    <row r="29" ht="14.25" customHeight="1">
      <c r="A29" s="20">
        <v>27.0</v>
      </c>
      <c r="B29" s="28"/>
      <c r="C29" s="32"/>
      <c r="D29" s="32"/>
      <c r="E29" s="32"/>
      <c r="F29" s="24"/>
      <c r="G29" s="32"/>
      <c r="H29" s="32"/>
      <c r="I29" s="34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5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</row>
    <row r="30" ht="14.25" customHeight="1">
      <c r="A30" s="20">
        <v>28.0</v>
      </c>
      <c r="B30" s="28"/>
      <c r="C30" s="32"/>
      <c r="D30" s="32"/>
      <c r="E30" s="32"/>
      <c r="F30" s="24"/>
      <c r="G30" s="32"/>
      <c r="H30" s="32"/>
      <c r="I30" s="34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5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</row>
    <row r="31" ht="14.25" customHeight="1">
      <c r="A31" s="20">
        <v>29.0</v>
      </c>
      <c r="B31" s="28"/>
      <c r="C31" s="32"/>
      <c r="D31" s="32"/>
      <c r="E31" s="32"/>
      <c r="F31" s="24"/>
      <c r="G31" s="32"/>
      <c r="H31" s="32"/>
      <c r="I31" s="34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</row>
    <row r="32" ht="14.25" customHeight="1">
      <c r="A32" s="20">
        <v>30.0</v>
      </c>
      <c r="B32" s="28"/>
      <c r="C32" s="32"/>
      <c r="D32" s="32"/>
      <c r="E32" s="32"/>
      <c r="F32" s="24"/>
      <c r="G32" s="32"/>
      <c r="H32" s="32"/>
      <c r="I32" s="34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</row>
    <row r="33" ht="14.25" customHeight="1">
      <c r="A33" s="20">
        <v>31.0</v>
      </c>
      <c r="B33" s="28"/>
      <c r="C33" s="32"/>
      <c r="D33" s="32"/>
      <c r="E33" s="32"/>
      <c r="F33" s="24"/>
      <c r="G33" s="32"/>
      <c r="H33" s="32"/>
      <c r="I33" s="34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</row>
    <row r="34" ht="14.25" customHeight="1">
      <c r="A34" s="20">
        <v>32.0</v>
      </c>
      <c r="B34" s="28"/>
      <c r="C34" s="32"/>
      <c r="D34" s="32"/>
      <c r="E34" s="32"/>
      <c r="F34" s="24"/>
      <c r="G34" s="32"/>
      <c r="H34" s="32"/>
      <c r="I34" s="34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</row>
    <row r="35" ht="14.25" customHeight="1">
      <c r="A35" s="20">
        <v>33.0</v>
      </c>
      <c r="B35" s="28"/>
      <c r="C35" s="32"/>
      <c r="D35" s="32"/>
      <c r="E35" s="32"/>
      <c r="F35" s="24"/>
      <c r="G35" s="32"/>
      <c r="H35" s="32"/>
      <c r="I35" s="34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</row>
    <row r="36" ht="14.25" customHeight="1">
      <c r="A36" s="20">
        <v>34.0</v>
      </c>
      <c r="B36" s="28"/>
      <c r="C36" s="32"/>
      <c r="D36" s="32"/>
      <c r="E36" s="32"/>
      <c r="F36" s="24"/>
      <c r="G36" s="32"/>
      <c r="H36" s="32"/>
      <c r="I36" s="34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</row>
    <row r="37" ht="14.25" customHeight="1">
      <c r="A37" s="20">
        <v>35.0</v>
      </c>
      <c r="B37" s="28"/>
      <c r="C37" s="32"/>
      <c r="D37" s="32"/>
      <c r="E37" s="32"/>
      <c r="F37" s="24"/>
      <c r="G37" s="32"/>
      <c r="H37" s="32"/>
      <c r="I37" s="34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</row>
    <row r="38" ht="14.25" customHeight="1">
      <c r="A38" s="20">
        <v>36.0</v>
      </c>
      <c r="B38" s="28"/>
      <c r="C38" s="32"/>
      <c r="D38" s="32"/>
      <c r="E38" s="32"/>
      <c r="F38" s="24"/>
      <c r="G38" s="32"/>
      <c r="H38" s="32"/>
      <c r="I38" s="34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</row>
    <row r="39" ht="14.25" customHeight="1">
      <c r="A39" s="20">
        <v>37.0</v>
      </c>
      <c r="B39" s="28"/>
      <c r="C39" s="32"/>
      <c r="D39" s="32"/>
      <c r="E39" s="32"/>
      <c r="F39" s="24"/>
      <c r="G39" s="32"/>
      <c r="H39" s="32"/>
      <c r="I39" s="34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</row>
    <row r="40" ht="14.25" customHeight="1">
      <c r="A40" s="20">
        <v>38.0</v>
      </c>
      <c r="B40" s="28"/>
      <c r="C40" s="32"/>
      <c r="D40" s="32"/>
      <c r="E40" s="32"/>
      <c r="F40" s="24"/>
      <c r="G40" s="32"/>
      <c r="H40" s="32"/>
      <c r="I40" s="34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</row>
    <row r="41" ht="14.25" customHeight="1">
      <c r="A41" s="20">
        <v>39.0</v>
      </c>
      <c r="B41" s="32"/>
      <c r="C41" s="32"/>
      <c r="D41" s="32"/>
      <c r="E41" s="32"/>
      <c r="F41" s="24"/>
      <c r="G41" s="32"/>
      <c r="H41" s="32"/>
      <c r="I41" s="34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5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</row>
    <row r="42" ht="14.25" customHeight="1">
      <c r="A42" s="20">
        <v>40.0</v>
      </c>
      <c r="B42" s="32"/>
      <c r="C42" s="32"/>
      <c r="D42" s="32"/>
      <c r="E42" s="32"/>
      <c r="F42" s="24"/>
      <c r="G42" s="32"/>
      <c r="H42" s="32"/>
      <c r="I42" s="34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5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</row>
    <row r="43" ht="14.25" customHeight="1">
      <c r="A43" s="20">
        <v>41.0</v>
      </c>
      <c r="B43" s="32"/>
      <c r="C43" s="32"/>
      <c r="D43" s="32"/>
      <c r="E43" s="32"/>
      <c r="F43" s="24"/>
      <c r="G43" s="32"/>
      <c r="H43" s="32"/>
      <c r="I43" s="34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5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</row>
    <row r="44" ht="14.25" customHeight="1">
      <c r="A44" s="20">
        <v>42.0</v>
      </c>
      <c r="B44" s="32"/>
      <c r="C44" s="32"/>
      <c r="D44" s="32"/>
      <c r="E44" s="32"/>
      <c r="F44" s="24"/>
      <c r="G44" s="32"/>
      <c r="H44" s="32"/>
      <c r="I44" s="34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5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</row>
    <row r="45" ht="14.25" customHeight="1">
      <c r="A45" s="20">
        <v>43.0</v>
      </c>
      <c r="B45" s="32"/>
      <c r="C45" s="32"/>
      <c r="D45" s="32"/>
      <c r="E45" s="32"/>
      <c r="F45" s="24"/>
      <c r="G45" s="32"/>
      <c r="H45" s="32"/>
      <c r="I45" s="34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5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</row>
    <row r="46" ht="14.25" customHeight="1">
      <c r="A46" s="20">
        <v>44.0</v>
      </c>
      <c r="B46" s="28"/>
      <c r="C46" s="32"/>
      <c r="D46" s="32"/>
      <c r="E46" s="32"/>
      <c r="F46" s="24"/>
      <c r="G46" s="32"/>
      <c r="H46" s="32"/>
      <c r="I46" s="34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5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</row>
    <row r="47" ht="14.25" customHeight="1">
      <c r="A47" s="20">
        <v>45.0</v>
      </c>
      <c r="B47" s="28"/>
      <c r="C47" s="32"/>
      <c r="D47" s="32"/>
      <c r="E47" s="32"/>
      <c r="F47" s="24"/>
      <c r="G47" s="32"/>
      <c r="H47" s="32"/>
      <c r="I47" s="34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5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</row>
    <row r="48" ht="14.25" customHeight="1">
      <c r="A48" s="20">
        <v>46.0</v>
      </c>
      <c r="B48" s="28"/>
      <c r="C48" s="32"/>
      <c r="D48" s="32"/>
      <c r="E48" s="32"/>
      <c r="F48" s="24"/>
      <c r="G48" s="32"/>
      <c r="H48" s="32"/>
      <c r="I48" s="34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5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</row>
    <row r="49" ht="14.25" customHeight="1">
      <c r="A49" s="20">
        <v>47.0</v>
      </c>
      <c r="B49" s="28"/>
      <c r="C49" s="32"/>
      <c r="D49" s="32"/>
      <c r="E49" s="32"/>
      <c r="F49" s="24"/>
      <c r="G49" s="32"/>
      <c r="H49" s="32"/>
      <c r="I49" s="34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5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</row>
    <row r="50" ht="14.25" customHeight="1">
      <c r="A50" s="20">
        <v>48.0</v>
      </c>
      <c r="B50" s="28"/>
      <c r="C50" s="28"/>
      <c r="D50" s="28"/>
      <c r="E50" s="28"/>
      <c r="F50" s="24"/>
      <c r="G50" s="28"/>
      <c r="H50" s="28"/>
      <c r="I50" s="34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36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ht="14.25" customHeight="1">
      <c r="A51" s="20">
        <v>49.0</v>
      </c>
      <c r="B51" s="28"/>
      <c r="C51" s="28"/>
      <c r="D51" s="28"/>
      <c r="E51" s="28"/>
      <c r="F51" s="24"/>
      <c r="G51" s="28"/>
      <c r="H51" s="28"/>
      <c r="I51" s="34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36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ht="14.25" customHeight="1">
      <c r="A52" s="20">
        <v>50.0</v>
      </c>
      <c r="B52" s="28"/>
      <c r="C52" s="28"/>
      <c r="D52" s="28"/>
      <c r="E52" s="28"/>
      <c r="F52" s="24"/>
      <c r="G52" s="28"/>
      <c r="H52" s="28"/>
      <c r="I52" s="34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36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ht="14.25" customHeight="1">
      <c r="A53" s="20">
        <v>51.0</v>
      </c>
      <c r="B53" s="28"/>
      <c r="C53" s="28"/>
      <c r="D53" s="28"/>
      <c r="E53" s="28"/>
      <c r="F53" s="24"/>
      <c r="G53" s="28"/>
      <c r="H53" s="28"/>
      <c r="I53" s="34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36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ht="14.25" customHeight="1">
      <c r="A54" s="20">
        <v>52.0</v>
      </c>
      <c r="B54" s="28"/>
      <c r="C54" s="28"/>
      <c r="D54" s="28"/>
      <c r="E54" s="28"/>
      <c r="F54" s="24"/>
      <c r="G54" s="28"/>
      <c r="H54" s="28"/>
      <c r="I54" s="34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36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ht="14.25" customHeight="1">
      <c r="A55" s="20">
        <v>53.0</v>
      </c>
      <c r="B55" s="28"/>
      <c r="C55" s="28"/>
      <c r="D55" s="28"/>
      <c r="E55" s="28"/>
      <c r="F55" s="24"/>
      <c r="G55" s="28"/>
      <c r="H55" s="28"/>
      <c r="I55" s="34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36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ht="14.25" customHeight="1">
      <c r="A56" s="20">
        <v>54.0</v>
      </c>
      <c r="B56" s="28"/>
      <c r="C56" s="28"/>
      <c r="D56" s="28"/>
      <c r="E56" s="28"/>
      <c r="F56" s="24"/>
      <c r="G56" s="28"/>
      <c r="H56" s="28"/>
      <c r="I56" s="34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36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ht="14.25" customHeight="1">
      <c r="A57" s="20">
        <v>55.0</v>
      </c>
      <c r="B57" s="28"/>
      <c r="C57" s="28"/>
      <c r="D57" s="28"/>
      <c r="E57" s="28"/>
      <c r="F57" s="24"/>
      <c r="G57" s="28"/>
      <c r="H57" s="28"/>
      <c r="I57" s="34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36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ht="14.25" customHeight="1">
      <c r="A58" s="20">
        <v>56.0</v>
      </c>
      <c r="B58" s="28"/>
      <c r="C58" s="28"/>
      <c r="D58" s="28"/>
      <c r="E58" s="28"/>
      <c r="F58" s="24"/>
      <c r="G58" s="28"/>
      <c r="H58" s="28"/>
      <c r="I58" s="34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36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ht="14.25" customHeight="1">
      <c r="A59" s="20">
        <v>57.0</v>
      </c>
      <c r="B59" s="28"/>
      <c r="C59" s="28"/>
      <c r="D59" s="28"/>
      <c r="E59" s="28"/>
      <c r="F59" s="24"/>
      <c r="G59" s="28"/>
      <c r="H59" s="28"/>
      <c r="I59" s="34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36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ht="14.25" customHeight="1">
      <c r="A60" s="20">
        <v>58.0</v>
      </c>
      <c r="B60" s="28"/>
      <c r="C60" s="28"/>
      <c r="D60" s="28"/>
      <c r="E60" s="28"/>
      <c r="F60" s="24"/>
      <c r="G60" s="28"/>
      <c r="H60" s="28"/>
      <c r="I60" s="34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36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ht="14.25" customHeight="1">
      <c r="A61" s="20">
        <v>59.0</v>
      </c>
      <c r="B61" s="28"/>
      <c r="C61" s="28"/>
      <c r="D61" s="28"/>
      <c r="E61" s="28"/>
      <c r="F61" s="24"/>
      <c r="G61" s="28"/>
      <c r="H61" s="28"/>
      <c r="I61" s="34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36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ht="14.25" customHeight="1">
      <c r="A62" s="20">
        <v>60.0</v>
      </c>
      <c r="B62" s="28"/>
      <c r="C62" s="28"/>
      <c r="D62" s="28"/>
      <c r="E62" s="28"/>
      <c r="F62" s="24"/>
      <c r="G62" s="28"/>
      <c r="H62" s="28"/>
      <c r="I62" s="34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36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ht="14.25" customHeight="1">
      <c r="A63" s="20">
        <v>61.0</v>
      </c>
      <c r="B63" s="28"/>
      <c r="C63" s="28"/>
      <c r="D63" s="28"/>
      <c r="E63" s="28"/>
      <c r="F63" s="24"/>
      <c r="G63" s="28"/>
      <c r="H63" s="28"/>
      <c r="I63" s="34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36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ht="14.25" customHeight="1">
      <c r="A64" s="20">
        <v>62.0</v>
      </c>
      <c r="B64" s="28"/>
      <c r="C64" s="28"/>
      <c r="D64" s="28"/>
      <c r="E64" s="28"/>
      <c r="F64" s="24"/>
      <c r="G64" s="28"/>
      <c r="H64" s="28"/>
      <c r="I64" s="34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36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ht="14.25" customHeight="1">
      <c r="A65" s="20">
        <v>63.0</v>
      </c>
      <c r="B65" s="28"/>
      <c r="C65" s="28"/>
      <c r="D65" s="28"/>
      <c r="E65" s="28"/>
      <c r="F65" s="24"/>
      <c r="G65" s="28"/>
      <c r="H65" s="28"/>
      <c r="I65" s="34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36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ht="14.25" customHeight="1">
      <c r="A66" s="20">
        <v>64.0</v>
      </c>
      <c r="B66" s="28"/>
      <c r="C66" s="28"/>
      <c r="D66" s="28"/>
      <c r="E66" s="28"/>
      <c r="F66" s="24"/>
      <c r="G66" s="28"/>
      <c r="H66" s="28"/>
      <c r="I66" s="34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36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ht="14.25" customHeight="1">
      <c r="A67" s="20">
        <v>65.0</v>
      </c>
      <c r="B67" s="28"/>
      <c r="C67" s="28"/>
      <c r="D67" s="28"/>
      <c r="E67" s="28"/>
      <c r="F67" s="24"/>
      <c r="G67" s="28"/>
      <c r="H67" s="28"/>
      <c r="I67" s="34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36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ht="14.25" customHeight="1">
      <c r="A68" s="20">
        <v>66.0</v>
      </c>
      <c r="B68" s="28"/>
      <c r="C68" s="28"/>
      <c r="D68" s="28"/>
      <c r="E68" s="28"/>
      <c r="F68" s="24"/>
      <c r="G68" s="28"/>
      <c r="H68" s="28"/>
      <c r="I68" s="34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36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ht="14.25" customHeight="1">
      <c r="A69" s="20">
        <v>67.0</v>
      </c>
      <c r="B69" s="28"/>
      <c r="C69" s="28"/>
      <c r="D69" s="28"/>
      <c r="E69" s="28"/>
      <c r="F69" s="24"/>
      <c r="G69" s="28"/>
      <c r="H69" s="28"/>
      <c r="I69" s="34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36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ht="14.25" customHeight="1">
      <c r="A70" s="20">
        <v>68.0</v>
      </c>
      <c r="B70" s="28"/>
      <c r="C70" s="28"/>
      <c r="D70" s="28"/>
      <c r="E70" s="28"/>
      <c r="F70" s="24"/>
      <c r="G70" s="28"/>
      <c r="H70" s="28"/>
      <c r="I70" s="34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36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ht="14.25" customHeight="1">
      <c r="A71" s="20">
        <v>69.0</v>
      </c>
      <c r="B71" s="34"/>
      <c r="C71" s="34"/>
      <c r="D71" s="34"/>
      <c r="E71" s="34"/>
      <c r="F71" s="24"/>
      <c r="G71" s="34"/>
      <c r="H71" s="34"/>
      <c r="I71" s="34"/>
      <c r="J71" s="34"/>
      <c r="K71" s="34"/>
      <c r="L71" s="34"/>
      <c r="M71" s="34"/>
      <c r="N71" s="34"/>
      <c r="O71" s="34"/>
      <c r="P71" s="37"/>
      <c r="Q71" s="37"/>
      <c r="R71" s="37"/>
      <c r="S71" s="37"/>
      <c r="T71" s="37"/>
      <c r="U71" s="37"/>
      <c r="V71" s="38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</row>
    <row r="72" ht="14.25" customHeight="1">
      <c r="A72" s="20">
        <v>70.0</v>
      </c>
      <c r="B72" s="34"/>
      <c r="C72" s="34"/>
      <c r="D72" s="34"/>
      <c r="E72" s="34"/>
      <c r="F72" s="24"/>
      <c r="G72" s="34"/>
      <c r="H72" s="34"/>
      <c r="I72" s="34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8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</row>
    <row r="73" ht="14.25" customHeight="1">
      <c r="A73" s="20">
        <v>71.0</v>
      </c>
      <c r="B73" s="34"/>
      <c r="C73" s="34"/>
      <c r="D73" s="37"/>
      <c r="E73" s="37"/>
      <c r="F73" s="24"/>
      <c r="G73" s="37"/>
      <c r="H73" s="37"/>
      <c r="I73" s="34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8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</row>
    <row r="74" ht="14.25" customHeight="1">
      <c r="A74" s="20">
        <v>72.0</v>
      </c>
      <c r="B74" s="34"/>
      <c r="C74" s="34"/>
      <c r="D74" s="37"/>
      <c r="E74" s="37"/>
      <c r="F74" s="24"/>
      <c r="G74" s="37"/>
      <c r="H74" s="37"/>
      <c r="I74" s="34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8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</row>
    <row r="75" ht="14.25" customHeight="1">
      <c r="A75" s="20">
        <v>73.0</v>
      </c>
      <c r="B75" s="34"/>
      <c r="C75" s="34"/>
      <c r="D75" s="37"/>
      <c r="E75" s="37"/>
      <c r="F75" s="24"/>
      <c r="G75" s="37"/>
      <c r="H75" s="37"/>
      <c r="I75" s="34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8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</row>
    <row r="76" ht="14.25" customHeight="1">
      <c r="A76" s="20">
        <v>74.0</v>
      </c>
      <c r="B76" s="34"/>
      <c r="C76" s="34"/>
      <c r="D76" s="37"/>
      <c r="E76" s="37"/>
      <c r="F76" s="24"/>
      <c r="G76" s="37"/>
      <c r="H76" s="37"/>
      <c r="I76" s="34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8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</row>
    <row r="77" ht="14.25" customHeight="1">
      <c r="A77" s="20">
        <v>75.0</v>
      </c>
      <c r="B77" s="34"/>
      <c r="C77" s="34"/>
      <c r="D77" s="37"/>
      <c r="E77" s="37"/>
      <c r="F77" s="24"/>
      <c r="G77" s="37"/>
      <c r="H77" s="37"/>
      <c r="I77" s="34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8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</row>
    <row r="78" ht="14.25" customHeight="1">
      <c r="A78" s="20">
        <v>76.0</v>
      </c>
      <c r="B78" s="34"/>
      <c r="C78" s="34"/>
      <c r="D78" s="37"/>
      <c r="E78" s="37"/>
      <c r="F78" s="24"/>
      <c r="G78" s="37"/>
      <c r="H78" s="37"/>
      <c r="I78" s="34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8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</row>
    <row r="79" ht="14.25" customHeight="1">
      <c r="A79" s="20">
        <v>77.0</v>
      </c>
      <c r="B79" s="34"/>
      <c r="C79" s="34"/>
      <c r="D79" s="37"/>
      <c r="E79" s="37"/>
      <c r="F79" s="24"/>
      <c r="G79" s="37"/>
      <c r="H79" s="37"/>
      <c r="I79" s="34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8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</row>
    <row r="80" ht="14.25" customHeight="1">
      <c r="A80" s="20">
        <v>78.0</v>
      </c>
      <c r="B80" s="34"/>
      <c r="C80" s="34"/>
      <c r="D80" s="37"/>
      <c r="E80" s="37"/>
      <c r="F80" s="24"/>
      <c r="G80" s="37"/>
      <c r="H80" s="37"/>
      <c r="I80" s="34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8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</row>
    <row r="81" ht="14.25" customHeight="1">
      <c r="A81" s="20">
        <v>79.0</v>
      </c>
      <c r="B81" s="34"/>
      <c r="C81" s="34"/>
      <c r="D81" s="37"/>
      <c r="E81" s="37"/>
      <c r="F81" s="24"/>
      <c r="G81" s="37"/>
      <c r="H81" s="37"/>
      <c r="I81" s="34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8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</row>
    <row r="82" ht="14.25" customHeight="1">
      <c r="A82" s="20">
        <v>80.0</v>
      </c>
      <c r="B82" s="34"/>
      <c r="C82" s="34"/>
      <c r="D82" s="34"/>
      <c r="E82" s="34"/>
      <c r="F82" s="24"/>
      <c r="G82" s="34"/>
      <c r="H82" s="34"/>
      <c r="I82" s="34"/>
      <c r="J82" s="34"/>
      <c r="K82" s="34"/>
      <c r="L82" s="34"/>
      <c r="M82" s="34"/>
      <c r="N82" s="34"/>
      <c r="O82" s="34"/>
      <c r="P82" s="37"/>
      <c r="Q82" s="37"/>
      <c r="R82" s="37"/>
      <c r="S82" s="37"/>
      <c r="T82" s="37"/>
      <c r="U82" s="37"/>
      <c r="V82" s="38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</row>
    <row r="83" ht="14.25" customHeight="1">
      <c r="A83" s="20">
        <v>81.0</v>
      </c>
      <c r="B83" s="34"/>
      <c r="C83" s="34"/>
      <c r="D83" s="34"/>
      <c r="E83" s="34"/>
      <c r="F83" s="24"/>
      <c r="G83" s="34"/>
      <c r="H83" s="34"/>
      <c r="I83" s="34"/>
      <c r="J83" s="34"/>
      <c r="K83" s="34"/>
      <c r="L83" s="34"/>
      <c r="M83" s="34"/>
      <c r="N83" s="34"/>
      <c r="O83" s="34"/>
      <c r="P83" s="37"/>
      <c r="Q83" s="37"/>
      <c r="R83" s="37"/>
      <c r="S83" s="37"/>
      <c r="T83" s="37"/>
      <c r="U83" s="37"/>
      <c r="V83" s="38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</row>
    <row r="84" ht="14.25" customHeight="1">
      <c r="A84" s="20">
        <v>82.0</v>
      </c>
      <c r="B84" s="34"/>
      <c r="C84" s="34"/>
      <c r="D84" s="34"/>
      <c r="E84" s="34"/>
      <c r="F84" s="24"/>
      <c r="G84" s="34"/>
      <c r="H84" s="34"/>
      <c r="I84" s="34"/>
      <c r="J84" s="34"/>
      <c r="K84" s="34"/>
      <c r="L84" s="34"/>
      <c r="M84" s="34"/>
      <c r="N84" s="34"/>
      <c r="O84" s="34"/>
      <c r="P84" s="37"/>
      <c r="Q84" s="37"/>
      <c r="R84" s="37"/>
      <c r="S84" s="37"/>
      <c r="T84" s="37"/>
      <c r="U84" s="37"/>
      <c r="V84" s="38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</row>
    <row r="85" ht="14.25" customHeight="1">
      <c r="A85" s="20">
        <v>83.0</v>
      </c>
      <c r="B85" s="34"/>
      <c r="C85" s="34"/>
      <c r="D85" s="34"/>
      <c r="E85" s="34"/>
      <c r="F85" s="24"/>
      <c r="G85" s="34"/>
      <c r="H85" s="34"/>
      <c r="I85" s="34"/>
      <c r="J85" s="34"/>
      <c r="K85" s="34"/>
      <c r="L85" s="34"/>
      <c r="M85" s="34"/>
      <c r="N85" s="34"/>
      <c r="O85" s="34"/>
      <c r="P85" s="37"/>
      <c r="Q85" s="37"/>
      <c r="R85" s="37"/>
      <c r="S85" s="37"/>
      <c r="T85" s="37"/>
      <c r="U85" s="37"/>
      <c r="V85" s="38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</row>
    <row r="86" ht="15.75" customHeight="1">
      <c r="A86" s="20">
        <v>84.0</v>
      </c>
      <c r="B86" s="34"/>
      <c r="C86" s="34"/>
      <c r="D86" s="34"/>
      <c r="E86" s="34"/>
      <c r="F86" s="24"/>
      <c r="G86" s="34"/>
      <c r="H86" s="34"/>
      <c r="I86" s="34"/>
      <c r="J86" s="34"/>
      <c r="K86" s="34"/>
      <c r="L86" s="34"/>
      <c r="M86" s="34"/>
      <c r="N86" s="34"/>
      <c r="O86" s="34"/>
      <c r="P86" s="37"/>
      <c r="Q86" s="37"/>
      <c r="R86" s="37"/>
      <c r="S86" s="37"/>
      <c r="T86" s="37"/>
      <c r="U86" s="37"/>
      <c r="V86" s="38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</row>
    <row r="87" ht="14.25" customHeight="1">
      <c r="A87" s="20">
        <v>85.0</v>
      </c>
      <c r="B87" s="34"/>
      <c r="C87" s="34"/>
      <c r="D87" s="34"/>
      <c r="E87" s="34"/>
      <c r="F87" s="24"/>
      <c r="G87" s="34"/>
      <c r="H87" s="34"/>
      <c r="I87" s="34"/>
      <c r="J87" s="34"/>
      <c r="K87" s="34"/>
      <c r="L87" s="34"/>
      <c r="M87" s="34"/>
      <c r="N87" s="34"/>
      <c r="O87" s="34"/>
      <c r="P87" s="37"/>
      <c r="Q87" s="37"/>
      <c r="R87" s="37"/>
      <c r="S87" s="37"/>
      <c r="T87" s="37"/>
      <c r="U87" s="37"/>
      <c r="V87" s="38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</row>
    <row r="88" ht="14.25" customHeight="1">
      <c r="A88" s="20">
        <v>86.0</v>
      </c>
      <c r="B88" s="34"/>
      <c r="C88" s="34"/>
      <c r="D88" s="34"/>
      <c r="E88" s="34"/>
      <c r="F88" s="24"/>
      <c r="G88" s="34"/>
      <c r="H88" s="34"/>
      <c r="I88" s="34"/>
      <c r="J88" s="34"/>
      <c r="K88" s="34"/>
      <c r="L88" s="34"/>
      <c r="M88" s="34"/>
      <c r="N88" s="34"/>
      <c r="O88" s="34"/>
      <c r="P88" s="37"/>
      <c r="Q88" s="37"/>
      <c r="R88" s="37"/>
      <c r="S88" s="37"/>
      <c r="T88" s="37"/>
      <c r="U88" s="37"/>
      <c r="V88" s="38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</row>
    <row r="89" ht="14.25" customHeight="1">
      <c r="A89" s="20">
        <v>87.0</v>
      </c>
      <c r="B89" s="34"/>
      <c r="C89" s="34"/>
      <c r="D89" s="34"/>
      <c r="E89" s="34"/>
      <c r="F89" s="24"/>
      <c r="G89" s="34"/>
      <c r="H89" s="34"/>
      <c r="I89" s="34"/>
      <c r="J89" s="34"/>
      <c r="K89" s="34"/>
      <c r="L89" s="34"/>
      <c r="M89" s="34"/>
      <c r="N89" s="34"/>
      <c r="O89" s="34"/>
      <c r="P89" s="37"/>
      <c r="Q89" s="37"/>
      <c r="R89" s="37"/>
      <c r="S89" s="37"/>
      <c r="T89" s="37"/>
      <c r="U89" s="37"/>
      <c r="V89" s="38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</row>
    <row r="90" ht="14.25" customHeight="1">
      <c r="A90" s="20">
        <v>88.0</v>
      </c>
      <c r="B90" s="34"/>
      <c r="C90" s="34"/>
      <c r="D90" s="34"/>
      <c r="E90" s="34"/>
      <c r="F90" s="24"/>
      <c r="G90" s="34"/>
      <c r="H90" s="34"/>
      <c r="I90" s="34"/>
      <c r="J90" s="34"/>
      <c r="K90" s="34"/>
      <c r="L90" s="34"/>
      <c r="M90" s="34"/>
      <c r="N90" s="34"/>
      <c r="O90" s="34"/>
      <c r="P90" s="37"/>
      <c r="Q90" s="37"/>
      <c r="R90" s="37"/>
      <c r="S90" s="37"/>
      <c r="T90" s="37"/>
      <c r="U90" s="37"/>
      <c r="V90" s="38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</row>
    <row r="91" ht="14.25" customHeight="1">
      <c r="A91" s="20">
        <v>89.0</v>
      </c>
      <c r="B91" s="34"/>
      <c r="C91" s="34"/>
      <c r="D91" s="34"/>
      <c r="E91" s="34"/>
      <c r="F91" s="24"/>
      <c r="G91" s="34"/>
      <c r="H91" s="34"/>
      <c r="I91" s="34"/>
      <c r="J91" s="34"/>
      <c r="K91" s="34"/>
      <c r="L91" s="34"/>
      <c r="M91" s="34"/>
      <c r="N91" s="34"/>
      <c r="O91" s="34"/>
      <c r="P91" s="37"/>
      <c r="Q91" s="37"/>
      <c r="R91" s="37"/>
      <c r="S91" s="37"/>
      <c r="T91" s="37"/>
      <c r="U91" s="37"/>
      <c r="V91" s="38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</row>
    <row r="92" ht="14.25" customHeight="1">
      <c r="A92" s="20">
        <v>90.0</v>
      </c>
      <c r="B92" s="34"/>
      <c r="C92" s="34"/>
      <c r="D92" s="34"/>
      <c r="E92" s="34"/>
      <c r="F92" s="24"/>
      <c r="G92" s="34"/>
      <c r="H92" s="34"/>
      <c r="I92" s="34"/>
      <c r="J92" s="34"/>
      <c r="K92" s="34"/>
      <c r="L92" s="34"/>
      <c r="M92" s="34"/>
      <c r="N92" s="34"/>
      <c r="O92" s="34"/>
      <c r="P92" s="37"/>
      <c r="Q92" s="37"/>
      <c r="R92" s="37"/>
      <c r="S92" s="37"/>
      <c r="T92" s="37"/>
      <c r="U92" s="37"/>
      <c r="V92" s="38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</row>
    <row r="93" ht="14.25" customHeight="1">
      <c r="A93" s="20">
        <v>91.0</v>
      </c>
      <c r="B93" s="34"/>
      <c r="C93" s="34"/>
      <c r="D93" s="34"/>
      <c r="E93" s="34"/>
      <c r="F93" s="24"/>
      <c r="G93" s="34"/>
      <c r="H93" s="34"/>
      <c r="I93" s="34"/>
      <c r="J93" s="34"/>
      <c r="K93" s="34"/>
      <c r="L93" s="34"/>
      <c r="M93" s="34"/>
      <c r="N93" s="34"/>
      <c r="O93" s="34"/>
      <c r="P93" s="37"/>
      <c r="Q93" s="37"/>
      <c r="R93" s="37"/>
      <c r="S93" s="37"/>
      <c r="T93" s="37"/>
      <c r="U93" s="37"/>
      <c r="V93" s="38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</row>
    <row r="94" ht="14.25" customHeight="1">
      <c r="A94" s="20">
        <v>92.0</v>
      </c>
      <c r="B94" s="34"/>
      <c r="C94" s="34"/>
      <c r="D94" s="34"/>
      <c r="E94" s="34"/>
      <c r="F94" s="24"/>
      <c r="G94" s="34"/>
      <c r="H94" s="34"/>
      <c r="I94" s="34"/>
      <c r="J94" s="34"/>
      <c r="K94" s="34"/>
      <c r="L94" s="34"/>
      <c r="M94" s="34"/>
      <c r="N94" s="34"/>
      <c r="O94" s="34"/>
      <c r="P94" s="37"/>
      <c r="Q94" s="37"/>
      <c r="R94" s="37"/>
      <c r="S94" s="37"/>
      <c r="T94" s="37"/>
      <c r="U94" s="37"/>
      <c r="V94" s="38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</row>
    <row r="95" ht="14.25" customHeight="1">
      <c r="A95" s="20">
        <v>93.0</v>
      </c>
      <c r="B95" s="34"/>
      <c r="C95" s="34"/>
      <c r="D95" s="34"/>
      <c r="E95" s="34"/>
      <c r="F95" s="24"/>
      <c r="G95" s="34"/>
      <c r="H95" s="34"/>
      <c r="I95" s="34"/>
      <c r="J95" s="34"/>
      <c r="K95" s="34"/>
      <c r="L95" s="34"/>
      <c r="M95" s="34"/>
      <c r="N95" s="34"/>
      <c r="O95" s="34"/>
      <c r="P95" s="37"/>
      <c r="Q95" s="37"/>
      <c r="R95" s="37"/>
      <c r="S95" s="37"/>
      <c r="T95" s="37"/>
      <c r="U95" s="37"/>
      <c r="V95" s="38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</row>
    <row r="96" ht="14.25" customHeight="1">
      <c r="A96" s="20">
        <v>94.0</v>
      </c>
      <c r="B96" s="34"/>
      <c r="C96" s="34"/>
      <c r="D96" s="34"/>
      <c r="E96" s="34"/>
      <c r="F96" s="24"/>
      <c r="G96" s="34"/>
      <c r="H96" s="34"/>
      <c r="I96" s="34"/>
      <c r="J96" s="34"/>
      <c r="K96" s="34"/>
      <c r="L96" s="34"/>
      <c r="M96" s="34"/>
      <c r="N96" s="34"/>
      <c r="O96" s="34"/>
      <c r="P96" s="37"/>
      <c r="Q96" s="37"/>
      <c r="R96" s="37"/>
      <c r="S96" s="37"/>
      <c r="T96" s="37"/>
      <c r="U96" s="37"/>
      <c r="V96" s="38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</row>
    <row r="97" ht="14.25" customHeight="1">
      <c r="A97" s="20">
        <v>95.0</v>
      </c>
      <c r="B97" s="34"/>
      <c r="C97" s="34"/>
      <c r="D97" s="34"/>
      <c r="E97" s="34"/>
      <c r="F97" s="24"/>
      <c r="G97" s="34"/>
      <c r="H97" s="34"/>
      <c r="I97" s="34"/>
      <c r="J97" s="34"/>
      <c r="K97" s="34"/>
      <c r="L97" s="34"/>
      <c r="M97" s="34"/>
      <c r="N97" s="34"/>
      <c r="O97" s="34"/>
      <c r="P97" s="37"/>
      <c r="Q97" s="37"/>
      <c r="R97" s="37"/>
      <c r="S97" s="37"/>
      <c r="T97" s="37"/>
      <c r="U97" s="37"/>
      <c r="V97" s="38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</row>
    <row r="98" ht="14.25" customHeight="1">
      <c r="A98" s="20">
        <v>96.0</v>
      </c>
      <c r="B98" s="34"/>
      <c r="C98" s="34"/>
      <c r="D98" s="34"/>
      <c r="E98" s="34"/>
      <c r="F98" s="24"/>
      <c r="G98" s="34"/>
      <c r="H98" s="34"/>
      <c r="I98" s="34"/>
      <c r="J98" s="34"/>
      <c r="K98" s="34"/>
      <c r="L98" s="34"/>
      <c r="M98" s="34"/>
      <c r="N98" s="34"/>
      <c r="O98" s="34"/>
      <c r="P98" s="37"/>
      <c r="Q98" s="37"/>
      <c r="R98" s="37"/>
      <c r="S98" s="37"/>
      <c r="T98" s="37"/>
      <c r="U98" s="37"/>
      <c r="V98" s="38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</row>
    <row r="99" ht="14.25" customHeight="1">
      <c r="A99" s="20">
        <v>97.0</v>
      </c>
      <c r="B99" s="34"/>
      <c r="C99" s="34"/>
      <c r="D99" s="34"/>
      <c r="E99" s="34"/>
      <c r="F99" s="24"/>
      <c r="G99" s="34"/>
      <c r="H99" s="34"/>
      <c r="I99" s="34"/>
      <c r="J99" s="34"/>
      <c r="K99" s="34"/>
      <c r="L99" s="34"/>
      <c r="M99" s="34"/>
      <c r="N99" s="34"/>
      <c r="O99" s="34"/>
      <c r="P99" s="37"/>
      <c r="Q99" s="37"/>
      <c r="R99" s="37"/>
      <c r="S99" s="37"/>
      <c r="T99" s="37"/>
      <c r="U99" s="37"/>
      <c r="V99" s="38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</row>
    <row r="100" ht="14.25" customHeight="1">
      <c r="A100" s="20">
        <v>98.0</v>
      </c>
      <c r="B100" s="34"/>
      <c r="C100" s="34"/>
      <c r="D100" s="34"/>
      <c r="E100" s="34"/>
      <c r="F100" s="24"/>
      <c r="G100" s="34"/>
      <c r="H100" s="34"/>
      <c r="I100" s="34"/>
      <c r="J100" s="34"/>
      <c r="K100" s="34"/>
      <c r="L100" s="34"/>
      <c r="M100" s="34"/>
      <c r="N100" s="34"/>
      <c r="O100" s="34"/>
      <c r="P100" s="37"/>
      <c r="Q100" s="37"/>
      <c r="R100" s="37"/>
      <c r="S100" s="37"/>
      <c r="T100" s="37"/>
      <c r="U100" s="37"/>
      <c r="V100" s="38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</row>
    <row r="101" ht="14.25" customHeight="1">
      <c r="A101" s="20">
        <v>99.0</v>
      </c>
      <c r="B101" s="34"/>
      <c r="C101" s="34"/>
      <c r="D101" s="34"/>
      <c r="E101" s="34"/>
      <c r="F101" s="24"/>
      <c r="G101" s="34"/>
      <c r="H101" s="34"/>
      <c r="I101" s="34"/>
      <c r="J101" s="34"/>
      <c r="K101" s="34"/>
      <c r="L101" s="34"/>
      <c r="M101" s="34"/>
      <c r="N101" s="34"/>
      <c r="O101" s="34"/>
      <c r="P101" s="37"/>
      <c r="Q101" s="37"/>
      <c r="R101" s="37"/>
      <c r="S101" s="37"/>
      <c r="T101" s="37"/>
      <c r="U101" s="37"/>
      <c r="V101" s="38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</row>
    <row r="102" ht="14.25" customHeight="1">
      <c r="A102" s="20">
        <v>100.0</v>
      </c>
      <c r="B102" s="34"/>
      <c r="C102" s="34"/>
      <c r="D102" s="34"/>
      <c r="E102" s="34"/>
      <c r="F102" s="24"/>
      <c r="G102" s="34"/>
      <c r="H102" s="34"/>
      <c r="I102" s="34"/>
      <c r="J102" s="34"/>
      <c r="K102" s="34"/>
      <c r="L102" s="34"/>
      <c r="M102" s="34"/>
      <c r="N102" s="34"/>
      <c r="O102" s="34"/>
      <c r="P102" s="37"/>
      <c r="Q102" s="37"/>
      <c r="R102" s="37"/>
      <c r="S102" s="37"/>
      <c r="T102" s="37"/>
      <c r="U102" s="37"/>
      <c r="V102" s="38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</row>
    <row r="103" ht="14.25" customHeight="1">
      <c r="A103" s="20">
        <v>101.0</v>
      </c>
      <c r="B103" s="34"/>
      <c r="C103" s="34"/>
      <c r="D103" s="34"/>
      <c r="E103" s="34"/>
      <c r="F103" s="24"/>
      <c r="G103" s="34"/>
      <c r="H103" s="34"/>
      <c r="I103" s="34"/>
      <c r="J103" s="34"/>
      <c r="K103" s="34"/>
      <c r="L103" s="34"/>
      <c r="M103" s="34"/>
      <c r="N103" s="34"/>
      <c r="O103" s="34"/>
      <c r="P103" s="37"/>
      <c r="Q103" s="37"/>
      <c r="R103" s="37"/>
      <c r="S103" s="37"/>
      <c r="T103" s="37"/>
      <c r="U103" s="37"/>
      <c r="V103" s="38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</row>
    <row r="104" ht="14.25" customHeight="1">
      <c r="A104" s="20">
        <v>102.0</v>
      </c>
      <c r="B104" s="34"/>
      <c r="C104" s="34"/>
      <c r="D104" s="34"/>
      <c r="E104" s="34"/>
      <c r="F104" s="24"/>
      <c r="G104" s="34"/>
      <c r="H104" s="34"/>
      <c r="I104" s="34"/>
      <c r="J104" s="34"/>
      <c r="K104" s="34"/>
      <c r="L104" s="34"/>
      <c r="M104" s="34"/>
      <c r="N104" s="34"/>
      <c r="O104" s="34"/>
      <c r="P104" s="37"/>
      <c r="Q104" s="37"/>
      <c r="R104" s="37"/>
      <c r="S104" s="37"/>
      <c r="T104" s="37"/>
      <c r="U104" s="37"/>
      <c r="V104" s="38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</row>
    <row r="105" ht="14.25" customHeight="1">
      <c r="A105" s="20">
        <v>103.0</v>
      </c>
      <c r="B105" s="34"/>
      <c r="C105" s="34"/>
      <c r="D105" s="34"/>
      <c r="E105" s="34"/>
      <c r="F105" s="24"/>
      <c r="G105" s="34"/>
      <c r="H105" s="34"/>
      <c r="I105" s="34"/>
      <c r="J105" s="34"/>
      <c r="K105" s="34"/>
      <c r="L105" s="34"/>
      <c r="M105" s="34"/>
      <c r="N105" s="34"/>
      <c r="O105" s="34"/>
      <c r="P105" s="37"/>
      <c r="Q105" s="37"/>
      <c r="R105" s="37"/>
      <c r="S105" s="37"/>
      <c r="T105" s="37"/>
      <c r="U105" s="37"/>
      <c r="V105" s="38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</row>
    <row r="106" ht="14.25" customHeight="1">
      <c r="A106" s="20">
        <v>104.0</v>
      </c>
      <c r="B106" s="34"/>
      <c r="C106" s="34"/>
      <c r="D106" s="34"/>
      <c r="E106" s="34"/>
      <c r="F106" s="24"/>
      <c r="G106" s="34"/>
      <c r="H106" s="34"/>
      <c r="I106" s="34"/>
      <c r="J106" s="34"/>
      <c r="K106" s="34"/>
      <c r="L106" s="34"/>
      <c r="M106" s="34"/>
      <c r="N106" s="34"/>
      <c r="O106" s="34"/>
      <c r="P106" s="37"/>
      <c r="Q106" s="37"/>
      <c r="R106" s="37"/>
      <c r="S106" s="37"/>
      <c r="T106" s="37"/>
      <c r="U106" s="37"/>
      <c r="V106" s="38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</row>
    <row r="107" ht="14.25" customHeight="1">
      <c r="A107" s="20">
        <v>105.0</v>
      </c>
      <c r="B107" s="34"/>
      <c r="C107" s="34"/>
      <c r="D107" s="34"/>
      <c r="E107" s="34"/>
      <c r="F107" s="24"/>
      <c r="G107" s="34"/>
      <c r="H107" s="34"/>
      <c r="I107" s="34"/>
      <c r="J107" s="34"/>
      <c r="K107" s="34"/>
      <c r="L107" s="34"/>
      <c r="M107" s="34"/>
      <c r="N107" s="34"/>
      <c r="O107" s="34"/>
      <c r="P107" s="37"/>
      <c r="Q107" s="37"/>
      <c r="R107" s="37"/>
      <c r="S107" s="37"/>
      <c r="T107" s="37"/>
      <c r="U107" s="37"/>
      <c r="V107" s="38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</row>
    <row r="108" ht="14.25" customHeight="1">
      <c r="A108" s="37"/>
      <c r="B108" s="34"/>
      <c r="C108" s="34"/>
      <c r="D108" s="34"/>
      <c r="E108" s="34"/>
      <c r="F108" s="24"/>
      <c r="G108" s="34"/>
      <c r="H108" s="34"/>
      <c r="I108" s="34"/>
      <c r="J108" s="34"/>
      <c r="K108" s="34"/>
      <c r="L108" s="34"/>
      <c r="M108" s="34"/>
      <c r="N108" s="34"/>
      <c r="O108" s="34"/>
      <c r="P108" s="37"/>
      <c r="Q108" s="37"/>
      <c r="R108" s="37"/>
      <c r="S108" s="37"/>
      <c r="T108" s="37"/>
      <c r="U108" s="37"/>
      <c r="V108" s="38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</row>
    <row r="109" ht="14.25" customHeight="1">
      <c r="A109" s="37"/>
      <c r="B109" s="34"/>
      <c r="C109" s="34"/>
      <c r="D109" s="34"/>
      <c r="E109" s="34"/>
      <c r="F109" s="24"/>
      <c r="G109" s="34"/>
      <c r="H109" s="34"/>
      <c r="I109" s="34"/>
      <c r="J109" s="34"/>
      <c r="K109" s="34"/>
      <c r="L109" s="34"/>
      <c r="M109" s="34"/>
      <c r="N109" s="34"/>
      <c r="O109" s="34"/>
      <c r="P109" s="37"/>
      <c r="Q109" s="37"/>
      <c r="R109" s="37"/>
      <c r="S109" s="37"/>
      <c r="T109" s="37"/>
      <c r="U109" s="37"/>
      <c r="V109" s="38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</row>
    <row r="110" ht="14.25" customHeight="1">
      <c r="A110" s="37"/>
      <c r="B110" s="34"/>
      <c r="C110" s="34"/>
      <c r="D110" s="34"/>
      <c r="E110" s="34"/>
      <c r="F110" s="24"/>
      <c r="G110" s="34"/>
      <c r="H110" s="34"/>
      <c r="I110" s="34"/>
      <c r="J110" s="34"/>
      <c r="K110" s="34"/>
      <c r="L110" s="34"/>
      <c r="M110" s="34"/>
      <c r="N110" s="34"/>
      <c r="O110" s="34"/>
      <c r="P110" s="37"/>
      <c r="Q110" s="37"/>
      <c r="R110" s="37"/>
      <c r="S110" s="37"/>
      <c r="T110" s="37"/>
      <c r="U110" s="37"/>
      <c r="V110" s="38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</row>
    <row r="111" ht="14.25" customHeight="1">
      <c r="A111" s="37"/>
      <c r="B111" s="34"/>
      <c r="C111" s="34"/>
      <c r="D111" s="34"/>
      <c r="E111" s="34"/>
      <c r="F111" s="24"/>
      <c r="G111" s="34"/>
      <c r="H111" s="34"/>
      <c r="I111" s="34"/>
      <c r="J111" s="34"/>
      <c r="K111" s="34"/>
      <c r="L111" s="34"/>
      <c r="M111" s="34"/>
      <c r="N111" s="34"/>
      <c r="O111" s="34"/>
      <c r="P111" s="37"/>
      <c r="Q111" s="37"/>
      <c r="R111" s="37"/>
      <c r="S111" s="37"/>
      <c r="T111" s="37"/>
      <c r="U111" s="37"/>
      <c r="V111" s="38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</row>
    <row r="112" ht="14.25" customHeight="1">
      <c r="A112" s="37"/>
      <c r="B112" s="34"/>
      <c r="C112" s="34"/>
      <c r="D112" s="34"/>
      <c r="E112" s="34"/>
      <c r="F112" s="24"/>
      <c r="G112" s="34"/>
      <c r="H112" s="34"/>
      <c r="I112" s="34"/>
      <c r="J112" s="34"/>
      <c r="K112" s="34"/>
      <c r="L112" s="34"/>
      <c r="M112" s="34"/>
      <c r="N112" s="34"/>
      <c r="O112" s="34"/>
      <c r="P112" s="37"/>
      <c r="Q112" s="37"/>
      <c r="R112" s="37"/>
      <c r="S112" s="37"/>
      <c r="T112" s="37"/>
      <c r="U112" s="37"/>
      <c r="V112" s="38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</row>
    <row r="113" ht="14.25" customHeight="1">
      <c r="A113" s="37"/>
      <c r="B113" s="34"/>
      <c r="C113" s="34"/>
      <c r="D113" s="34"/>
      <c r="E113" s="34"/>
      <c r="F113" s="24"/>
      <c r="G113" s="34"/>
      <c r="H113" s="34"/>
      <c r="I113" s="34"/>
      <c r="J113" s="34"/>
      <c r="K113" s="34"/>
      <c r="L113" s="34"/>
      <c r="M113" s="34"/>
      <c r="N113" s="34"/>
      <c r="O113" s="34"/>
      <c r="P113" s="37"/>
      <c r="Q113" s="37"/>
      <c r="R113" s="37"/>
      <c r="S113" s="37"/>
      <c r="T113" s="37"/>
      <c r="U113" s="37"/>
      <c r="V113" s="38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</row>
    <row r="114" ht="14.25" customHeight="1">
      <c r="A114" s="37"/>
      <c r="B114" s="34"/>
      <c r="C114" s="34"/>
      <c r="D114" s="34"/>
      <c r="E114" s="34"/>
      <c r="F114" s="24"/>
      <c r="G114" s="34"/>
      <c r="H114" s="34"/>
      <c r="I114" s="34"/>
      <c r="J114" s="34"/>
      <c r="K114" s="34"/>
      <c r="L114" s="34"/>
      <c r="M114" s="34"/>
      <c r="N114" s="34"/>
      <c r="O114" s="34"/>
      <c r="P114" s="37"/>
      <c r="Q114" s="37"/>
      <c r="R114" s="37"/>
      <c r="S114" s="37"/>
      <c r="T114" s="37"/>
      <c r="U114" s="37"/>
      <c r="V114" s="38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</row>
    <row r="115" ht="14.25" customHeight="1">
      <c r="A115" s="37"/>
      <c r="B115" s="34"/>
      <c r="C115" s="34"/>
      <c r="D115" s="34"/>
      <c r="E115" s="34"/>
      <c r="F115" s="24"/>
      <c r="G115" s="34"/>
      <c r="H115" s="34"/>
      <c r="I115" s="34"/>
      <c r="J115" s="34"/>
      <c r="K115" s="34"/>
      <c r="L115" s="34"/>
      <c r="M115" s="34"/>
      <c r="N115" s="34"/>
      <c r="O115" s="34"/>
      <c r="P115" s="37"/>
      <c r="Q115" s="37"/>
      <c r="R115" s="37"/>
      <c r="S115" s="37"/>
      <c r="T115" s="37"/>
      <c r="U115" s="37"/>
      <c r="V115" s="38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</row>
    <row r="116" ht="14.25" customHeight="1">
      <c r="A116" s="37"/>
      <c r="B116" s="34"/>
      <c r="C116" s="34"/>
      <c r="D116" s="34"/>
      <c r="E116" s="34"/>
      <c r="F116" s="24"/>
      <c r="G116" s="34"/>
      <c r="H116" s="34"/>
      <c r="I116" s="34"/>
      <c r="J116" s="34"/>
      <c r="K116" s="34"/>
      <c r="L116" s="34"/>
      <c r="M116" s="34"/>
      <c r="N116" s="34"/>
      <c r="O116" s="34"/>
      <c r="P116" s="37"/>
      <c r="Q116" s="37"/>
      <c r="R116" s="37"/>
      <c r="S116" s="37"/>
      <c r="T116" s="37"/>
      <c r="U116" s="37"/>
      <c r="V116" s="38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</row>
    <row r="117" ht="14.25" customHeight="1">
      <c r="A117" s="37"/>
      <c r="B117" s="34"/>
      <c r="C117" s="34"/>
      <c r="D117" s="34"/>
      <c r="E117" s="34"/>
      <c r="F117" s="24"/>
      <c r="G117" s="34"/>
      <c r="H117" s="34"/>
      <c r="I117" s="34"/>
      <c r="J117" s="34"/>
      <c r="K117" s="34"/>
      <c r="L117" s="34"/>
      <c r="M117" s="34"/>
      <c r="N117" s="34"/>
      <c r="O117" s="34"/>
      <c r="P117" s="37"/>
      <c r="Q117" s="37"/>
      <c r="R117" s="37"/>
      <c r="S117" s="37"/>
      <c r="T117" s="37"/>
      <c r="U117" s="37"/>
      <c r="V117" s="38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</row>
    <row r="118" ht="14.25" customHeight="1">
      <c r="A118" s="37"/>
      <c r="B118" s="34"/>
      <c r="C118" s="34"/>
      <c r="D118" s="34"/>
      <c r="E118" s="34"/>
      <c r="F118" s="24"/>
      <c r="G118" s="34"/>
      <c r="H118" s="34"/>
      <c r="I118" s="34"/>
      <c r="J118" s="34"/>
      <c r="K118" s="34"/>
      <c r="L118" s="34"/>
      <c r="M118" s="34"/>
      <c r="N118" s="34"/>
      <c r="O118" s="34"/>
      <c r="P118" s="37"/>
      <c r="Q118" s="37"/>
      <c r="R118" s="37"/>
      <c r="S118" s="37"/>
      <c r="T118" s="37"/>
      <c r="U118" s="37"/>
      <c r="V118" s="38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</row>
    <row r="119" ht="14.25" customHeight="1">
      <c r="A119" s="37"/>
      <c r="B119" s="34"/>
      <c r="C119" s="34"/>
      <c r="D119" s="34"/>
      <c r="E119" s="34"/>
      <c r="F119" s="24"/>
      <c r="G119" s="34"/>
      <c r="H119" s="34"/>
      <c r="I119" s="34"/>
      <c r="J119" s="34"/>
      <c r="K119" s="34"/>
      <c r="L119" s="34"/>
      <c r="M119" s="34"/>
      <c r="N119" s="34"/>
      <c r="O119" s="34"/>
      <c r="P119" s="37"/>
      <c r="Q119" s="37"/>
      <c r="R119" s="37"/>
      <c r="S119" s="37"/>
      <c r="T119" s="37"/>
      <c r="U119" s="37"/>
      <c r="V119" s="38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</row>
    <row r="120" ht="14.25" customHeight="1">
      <c r="A120" s="37"/>
      <c r="B120" s="39"/>
      <c r="C120" s="34"/>
      <c r="D120" s="34"/>
      <c r="E120" s="34"/>
      <c r="F120" s="24"/>
      <c r="G120" s="34"/>
      <c r="H120" s="34"/>
      <c r="I120" s="34"/>
      <c r="J120" s="34"/>
      <c r="K120" s="34"/>
      <c r="L120" s="34"/>
      <c r="M120" s="34"/>
      <c r="N120" s="34"/>
      <c r="O120" s="34"/>
      <c r="P120" s="37"/>
      <c r="Q120" s="37"/>
      <c r="R120" s="37"/>
      <c r="S120" s="37"/>
      <c r="T120" s="37"/>
      <c r="U120" s="37"/>
      <c r="V120" s="38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</row>
    <row r="121" ht="14.25" customHeight="1">
      <c r="A121" s="37"/>
      <c r="B121" s="34"/>
      <c r="C121" s="34"/>
      <c r="D121" s="34"/>
      <c r="E121" s="34"/>
      <c r="F121" s="24"/>
      <c r="G121" s="34"/>
      <c r="H121" s="34"/>
      <c r="I121" s="34"/>
      <c r="J121" s="34"/>
      <c r="K121" s="34"/>
      <c r="L121" s="34"/>
      <c r="M121" s="34"/>
      <c r="N121" s="34"/>
      <c r="O121" s="34"/>
      <c r="P121" s="37"/>
      <c r="Q121" s="37"/>
      <c r="R121" s="37"/>
      <c r="S121" s="37"/>
      <c r="T121" s="37"/>
      <c r="U121" s="37"/>
      <c r="V121" s="38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</row>
    <row r="122" ht="14.25" customHeight="1">
      <c r="A122" s="37"/>
      <c r="B122" s="34"/>
      <c r="C122" s="34"/>
      <c r="D122" s="34"/>
      <c r="E122" s="34"/>
      <c r="F122" s="24"/>
      <c r="G122" s="34"/>
      <c r="H122" s="34"/>
      <c r="I122" s="34"/>
      <c r="J122" s="34"/>
      <c r="K122" s="34"/>
      <c r="L122" s="34"/>
      <c r="M122" s="34"/>
      <c r="N122" s="34"/>
      <c r="O122" s="34"/>
      <c r="P122" s="37"/>
      <c r="Q122" s="37"/>
      <c r="R122" s="37"/>
      <c r="S122" s="37"/>
      <c r="T122" s="37"/>
      <c r="U122" s="37"/>
      <c r="V122" s="38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</row>
    <row r="123" ht="14.25" customHeight="1">
      <c r="A123" s="37"/>
      <c r="B123" s="34"/>
      <c r="C123" s="34"/>
      <c r="D123" s="34"/>
      <c r="E123" s="34"/>
      <c r="F123" s="24"/>
      <c r="G123" s="34"/>
      <c r="H123" s="34"/>
      <c r="I123" s="34"/>
      <c r="J123" s="34"/>
      <c r="K123" s="34"/>
      <c r="L123" s="34"/>
      <c r="M123" s="34"/>
      <c r="N123" s="34"/>
      <c r="O123" s="34"/>
      <c r="P123" s="37"/>
      <c r="Q123" s="37"/>
      <c r="R123" s="37"/>
      <c r="S123" s="37"/>
      <c r="T123" s="37"/>
      <c r="U123" s="37"/>
      <c r="V123" s="38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</row>
    <row r="124" ht="14.25" customHeight="1">
      <c r="A124" s="37"/>
      <c r="B124" s="34"/>
      <c r="C124" s="34"/>
      <c r="D124" s="34"/>
      <c r="E124" s="34"/>
      <c r="F124" s="24"/>
      <c r="G124" s="34"/>
      <c r="H124" s="34"/>
      <c r="I124" s="34"/>
      <c r="J124" s="34"/>
      <c r="K124" s="34"/>
      <c r="L124" s="34"/>
      <c r="M124" s="34"/>
      <c r="N124" s="34"/>
      <c r="O124" s="34"/>
      <c r="P124" s="37"/>
      <c r="Q124" s="37"/>
      <c r="R124" s="37"/>
      <c r="S124" s="37"/>
      <c r="T124" s="37"/>
      <c r="U124" s="37"/>
      <c r="V124" s="38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</row>
    <row r="125" ht="14.25" customHeight="1">
      <c r="A125" s="37"/>
      <c r="B125" s="34"/>
      <c r="C125" s="34"/>
      <c r="D125" s="34"/>
      <c r="E125" s="34"/>
      <c r="F125" s="24"/>
      <c r="G125" s="34"/>
      <c r="H125" s="34"/>
      <c r="I125" s="34"/>
      <c r="J125" s="34"/>
      <c r="K125" s="34"/>
      <c r="L125" s="34"/>
      <c r="M125" s="34"/>
      <c r="N125" s="34"/>
      <c r="O125" s="34"/>
      <c r="P125" s="37"/>
      <c r="Q125" s="37"/>
      <c r="R125" s="37"/>
      <c r="S125" s="37"/>
      <c r="T125" s="37"/>
      <c r="U125" s="37"/>
      <c r="V125" s="38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</row>
    <row r="126" ht="14.25" customHeight="1">
      <c r="A126" s="37"/>
      <c r="B126" s="34"/>
      <c r="C126" s="34"/>
      <c r="D126" s="34"/>
      <c r="E126" s="34"/>
      <c r="F126" s="24"/>
      <c r="G126" s="34"/>
      <c r="H126" s="34"/>
      <c r="I126" s="34"/>
      <c r="J126" s="34"/>
      <c r="K126" s="34"/>
      <c r="L126" s="34"/>
      <c r="M126" s="34"/>
      <c r="N126" s="34"/>
      <c r="O126" s="34"/>
      <c r="P126" s="37"/>
      <c r="Q126" s="37"/>
      <c r="R126" s="37"/>
      <c r="S126" s="37"/>
      <c r="T126" s="37"/>
      <c r="U126" s="37"/>
      <c r="V126" s="38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</row>
    <row r="127" ht="14.25" customHeight="1">
      <c r="A127" s="37"/>
      <c r="B127" s="34"/>
      <c r="C127" s="34"/>
      <c r="D127" s="34"/>
      <c r="E127" s="34"/>
      <c r="F127" s="24"/>
      <c r="G127" s="34"/>
      <c r="H127" s="34"/>
      <c r="I127" s="34"/>
      <c r="J127" s="34"/>
      <c r="K127" s="34"/>
      <c r="L127" s="34"/>
      <c r="M127" s="34"/>
      <c r="N127" s="34"/>
      <c r="O127" s="34"/>
      <c r="P127" s="37"/>
      <c r="Q127" s="37"/>
      <c r="R127" s="37"/>
      <c r="S127" s="37"/>
      <c r="T127" s="37"/>
      <c r="U127" s="37"/>
      <c r="V127" s="38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</row>
    <row r="128" ht="14.25" customHeight="1">
      <c r="A128" s="37"/>
      <c r="B128" s="34"/>
      <c r="C128" s="34"/>
      <c r="D128" s="34"/>
      <c r="E128" s="34"/>
      <c r="F128" s="24"/>
      <c r="G128" s="34"/>
      <c r="H128" s="34"/>
      <c r="I128" s="34"/>
      <c r="J128" s="34"/>
      <c r="K128" s="34"/>
      <c r="L128" s="34"/>
      <c r="M128" s="34"/>
      <c r="N128" s="34"/>
      <c r="O128" s="34"/>
      <c r="P128" s="37"/>
      <c r="Q128" s="37"/>
      <c r="R128" s="37"/>
      <c r="S128" s="37"/>
      <c r="T128" s="37"/>
      <c r="U128" s="37"/>
      <c r="V128" s="38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</row>
    <row r="129" ht="14.25" customHeight="1">
      <c r="A129" s="37"/>
      <c r="B129" s="34"/>
      <c r="C129" s="34"/>
      <c r="D129" s="34"/>
      <c r="E129" s="34"/>
      <c r="F129" s="24"/>
      <c r="G129" s="34"/>
      <c r="H129" s="34"/>
      <c r="I129" s="34"/>
      <c r="J129" s="34"/>
      <c r="K129" s="34"/>
      <c r="L129" s="34"/>
      <c r="M129" s="34"/>
      <c r="N129" s="34"/>
      <c r="O129" s="34"/>
      <c r="P129" s="37"/>
      <c r="Q129" s="37"/>
      <c r="R129" s="37"/>
      <c r="S129" s="37"/>
      <c r="T129" s="37"/>
      <c r="U129" s="37"/>
      <c r="V129" s="38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</row>
    <row r="130" ht="14.25" customHeight="1">
      <c r="A130" s="37"/>
      <c r="B130" s="34"/>
      <c r="C130" s="34"/>
      <c r="D130" s="34"/>
      <c r="E130" s="34"/>
      <c r="F130" s="24"/>
      <c r="G130" s="34"/>
      <c r="H130" s="34"/>
      <c r="I130" s="34"/>
      <c r="J130" s="34"/>
      <c r="K130" s="34"/>
      <c r="L130" s="34"/>
      <c r="M130" s="34"/>
      <c r="N130" s="34"/>
      <c r="O130" s="34"/>
      <c r="P130" s="37"/>
      <c r="Q130" s="37"/>
      <c r="R130" s="37"/>
      <c r="S130" s="37"/>
      <c r="T130" s="37"/>
      <c r="U130" s="37"/>
      <c r="V130" s="38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</row>
    <row r="131" ht="14.25" customHeight="1">
      <c r="A131" s="37"/>
      <c r="B131" s="34"/>
      <c r="C131" s="34"/>
      <c r="D131" s="34"/>
      <c r="E131" s="34"/>
      <c r="F131" s="24"/>
      <c r="G131" s="34"/>
      <c r="H131" s="34"/>
      <c r="I131" s="34"/>
      <c r="J131" s="34"/>
      <c r="K131" s="34"/>
      <c r="L131" s="34"/>
      <c r="M131" s="34"/>
      <c r="N131" s="34"/>
      <c r="O131" s="34"/>
      <c r="P131" s="37"/>
      <c r="Q131" s="37"/>
      <c r="R131" s="37"/>
      <c r="S131" s="37"/>
      <c r="T131" s="37"/>
      <c r="U131" s="37"/>
      <c r="V131" s="38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</row>
    <row r="132" ht="14.25" customHeight="1">
      <c r="A132" s="37"/>
      <c r="B132" s="34"/>
      <c r="C132" s="34"/>
      <c r="D132" s="34"/>
      <c r="E132" s="34"/>
      <c r="F132" s="24"/>
      <c r="G132" s="34"/>
      <c r="H132" s="34"/>
      <c r="I132" s="34"/>
      <c r="J132" s="34"/>
      <c r="K132" s="34"/>
      <c r="L132" s="34"/>
      <c r="M132" s="34"/>
      <c r="N132" s="34"/>
      <c r="O132" s="34"/>
      <c r="P132" s="37"/>
      <c r="Q132" s="37"/>
      <c r="R132" s="37"/>
      <c r="S132" s="37"/>
      <c r="T132" s="37"/>
      <c r="U132" s="37"/>
      <c r="V132" s="38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</row>
    <row r="133" ht="14.25" customHeight="1">
      <c r="A133" s="37"/>
      <c r="B133" s="34"/>
      <c r="C133" s="34"/>
      <c r="D133" s="34"/>
      <c r="E133" s="34"/>
      <c r="F133" s="24"/>
      <c r="G133" s="34"/>
      <c r="H133" s="34"/>
      <c r="I133" s="34"/>
      <c r="J133" s="34"/>
      <c r="K133" s="34"/>
      <c r="L133" s="34"/>
      <c r="M133" s="34"/>
      <c r="N133" s="34"/>
      <c r="O133" s="34"/>
      <c r="P133" s="37"/>
      <c r="Q133" s="37"/>
      <c r="R133" s="37"/>
      <c r="S133" s="37"/>
      <c r="T133" s="37"/>
      <c r="U133" s="37"/>
      <c r="V133" s="38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</row>
    <row r="134" ht="14.25" customHeight="1">
      <c r="A134" s="37"/>
      <c r="B134" s="34"/>
      <c r="C134" s="34"/>
      <c r="D134" s="34"/>
      <c r="E134" s="34"/>
      <c r="F134" s="24"/>
      <c r="G134" s="34"/>
      <c r="H134" s="34"/>
      <c r="I134" s="34"/>
      <c r="J134" s="34"/>
      <c r="K134" s="34"/>
      <c r="L134" s="34"/>
      <c r="M134" s="34"/>
      <c r="N134" s="34"/>
      <c r="O134" s="34"/>
      <c r="P134" s="37"/>
      <c r="Q134" s="37"/>
      <c r="R134" s="37"/>
      <c r="S134" s="37"/>
      <c r="T134" s="37"/>
      <c r="U134" s="37"/>
      <c r="V134" s="38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</row>
    <row r="135" ht="14.25" customHeight="1">
      <c r="A135" s="37"/>
      <c r="B135" s="34"/>
      <c r="C135" s="34"/>
      <c r="D135" s="34"/>
      <c r="E135" s="34"/>
      <c r="F135" s="24"/>
      <c r="G135" s="34"/>
      <c r="H135" s="34"/>
      <c r="I135" s="34"/>
      <c r="J135" s="34"/>
      <c r="K135" s="34"/>
      <c r="L135" s="34"/>
      <c r="M135" s="34"/>
      <c r="N135" s="34"/>
      <c r="O135" s="34"/>
      <c r="P135" s="37"/>
      <c r="Q135" s="37"/>
      <c r="R135" s="37"/>
      <c r="S135" s="37"/>
      <c r="T135" s="37"/>
      <c r="U135" s="37"/>
      <c r="V135" s="38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</row>
    <row r="136" ht="14.25" customHeight="1">
      <c r="A136" s="37"/>
      <c r="B136" s="34"/>
      <c r="C136" s="34"/>
      <c r="D136" s="34"/>
      <c r="E136" s="34"/>
      <c r="F136" s="24"/>
      <c r="G136" s="34"/>
      <c r="H136" s="34"/>
      <c r="I136" s="34"/>
      <c r="J136" s="34"/>
      <c r="K136" s="34"/>
      <c r="L136" s="34"/>
      <c r="M136" s="34"/>
      <c r="N136" s="34"/>
      <c r="O136" s="34"/>
      <c r="P136" s="37"/>
      <c r="Q136" s="37"/>
      <c r="R136" s="37"/>
      <c r="S136" s="37"/>
      <c r="T136" s="37"/>
      <c r="U136" s="37"/>
      <c r="V136" s="38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</row>
    <row r="137" ht="14.25" customHeight="1">
      <c r="A137" s="37"/>
      <c r="B137" s="34"/>
      <c r="C137" s="34"/>
      <c r="D137" s="34"/>
      <c r="E137" s="34"/>
      <c r="F137" s="24"/>
      <c r="G137" s="34"/>
      <c r="H137" s="34"/>
      <c r="I137" s="34"/>
      <c r="J137" s="34"/>
      <c r="K137" s="34"/>
      <c r="L137" s="34"/>
      <c r="M137" s="34"/>
      <c r="N137" s="34"/>
      <c r="O137" s="34"/>
      <c r="P137" s="37"/>
      <c r="Q137" s="37"/>
      <c r="R137" s="37"/>
      <c r="S137" s="37"/>
      <c r="T137" s="37"/>
      <c r="U137" s="37"/>
      <c r="V137" s="38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</row>
    <row r="138" ht="14.25" customHeight="1">
      <c r="A138" s="37"/>
      <c r="B138" s="34"/>
      <c r="C138" s="34"/>
      <c r="D138" s="34"/>
      <c r="E138" s="34"/>
      <c r="F138" s="24"/>
      <c r="G138" s="34"/>
      <c r="H138" s="34"/>
      <c r="I138" s="34"/>
      <c r="J138" s="34"/>
      <c r="K138" s="34"/>
      <c r="L138" s="34"/>
      <c r="M138" s="34"/>
      <c r="N138" s="34"/>
      <c r="O138" s="34"/>
      <c r="P138" s="37"/>
      <c r="Q138" s="37"/>
      <c r="R138" s="37"/>
      <c r="S138" s="37"/>
      <c r="T138" s="37"/>
      <c r="U138" s="37"/>
      <c r="V138" s="38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</row>
    <row r="139" ht="14.25" customHeight="1">
      <c r="A139" s="37"/>
      <c r="B139" s="34"/>
      <c r="C139" s="34"/>
      <c r="D139" s="34"/>
      <c r="E139" s="34"/>
      <c r="F139" s="24"/>
      <c r="G139" s="34"/>
      <c r="H139" s="34"/>
      <c r="I139" s="34"/>
      <c r="J139" s="34"/>
      <c r="K139" s="34"/>
      <c r="L139" s="34"/>
      <c r="M139" s="34"/>
      <c r="N139" s="34"/>
      <c r="O139" s="34"/>
      <c r="P139" s="37"/>
      <c r="Q139" s="37"/>
      <c r="R139" s="37"/>
      <c r="S139" s="37"/>
      <c r="T139" s="37"/>
      <c r="U139" s="37"/>
      <c r="V139" s="38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</row>
    <row r="140" ht="14.25" customHeight="1">
      <c r="A140" s="37"/>
      <c r="B140" s="34"/>
      <c r="C140" s="34"/>
      <c r="D140" s="34"/>
      <c r="E140" s="34"/>
      <c r="F140" s="24"/>
      <c r="G140" s="34"/>
      <c r="H140" s="34"/>
      <c r="I140" s="34"/>
      <c r="J140" s="34"/>
      <c r="K140" s="34"/>
      <c r="L140" s="34"/>
      <c r="M140" s="34"/>
      <c r="N140" s="34"/>
      <c r="O140" s="34"/>
      <c r="P140" s="37"/>
      <c r="Q140" s="37"/>
      <c r="R140" s="37"/>
      <c r="S140" s="37"/>
      <c r="T140" s="37"/>
      <c r="U140" s="37"/>
      <c r="V140" s="38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</row>
    <row r="141" ht="14.25" customHeight="1">
      <c r="A141" s="37"/>
      <c r="B141" s="34"/>
      <c r="C141" s="34"/>
      <c r="D141" s="34"/>
      <c r="E141" s="34"/>
      <c r="F141" s="24"/>
      <c r="G141" s="34"/>
      <c r="H141" s="34"/>
      <c r="I141" s="34"/>
      <c r="J141" s="34"/>
      <c r="K141" s="34"/>
      <c r="L141" s="34"/>
      <c r="M141" s="34"/>
      <c r="N141" s="34"/>
      <c r="O141" s="34"/>
      <c r="P141" s="37"/>
      <c r="Q141" s="37"/>
      <c r="R141" s="37"/>
      <c r="S141" s="37"/>
      <c r="T141" s="37"/>
      <c r="U141" s="37"/>
      <c r="V141" s="38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</row>
    <row r="142" ht="14.25" customHeight="1">
      <c r="A142" s="37"/>
      <c r="B142" s="34"/>
      <c r="C142" s="34"/>
      <c r="D142" s="34"/>
      <c r="E142" s="34"/>
      <c r="F142" s="24"/>
      <c r="G142" s="34"/>
      <c r="H142" s="34"/>
      <c r="I142" s="34"/>
      <c r="J142" s="34"/>
      <c r="K142" s="34"/>
      <c r="L142" s="34"/>
      <c r="M142" s="34"/>
      <c r="N142" s="34"/>
      <c r="O142" s="34"/>
      <c r="P142" s="37"/>
      <c r="Q142" s="37"/>
      <c r="R142" s="37"/>
      <c r="S142" s="37"/>
      <c r="T142" s="37"/>
      <c r="U142" s="37"/>
      <c r="V142" s="38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</row>
    <row r="143" ht="14.25" customHeight="1">
      <c r="A143" s="37"/>
      <c r="B143" s="34"/>
      <c r="C143" s="34"/>
      <c r="D143" s="34"/>
      <c r="E143" s="34"/>
      <c r="F143" s="24"/>
      <c r="G143" s="34"/>
      <c r="H143" s="34"/>
      <c r="I143" s="34"/>
      <c r="J143" s="34"/>
      <c r="K143" s="34"/>
      <c r="L143" s="34"/>
      <c r="M143" s="34"/>
      <c r="N143" s="34"/>
      <c r="O143" s="34"/>
      <c r="P143" s="37"/>
      <c r="Q143" s="37"/>
      <c r="R143" s="37"/>
      <c r="S143" s="37"/>
      <c r="T143" s="37"/>
      <c r="U143" s="37"/>
      <c r="V143" s="38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</row>
    <row r="144" ht="14.25" customHeight="1">
      <c r="A144" s="37"/>
      <c r="B144" s="34"/>
      <c r="C144" s="34"/>
      <c r="D144" s="34"/>
      <c r="E144" s="34"/>
      <c r="F144" s="24"/>
      <c r="G144" s="34"/>
      <c r="H144" s="34"/>
      <c r="I144" s="34"/>
      <c r="J144" s="34"/>
      <c r="K144" s="34"/>
      <c r="L144" s="34"/>
      <c r="M144" s="34"/>
      <c r="N144" s="34"/>
      <c r="O144" s="34"/>
      <c r="P144" s="37"/>
      <c r="Q144" s="37"/>
      <c r="R144" s="37"/>
      <c r="S144" s="37"/>
      <c r="T144" s="37"/>
      <c r="U144" s="37"/>
      <c r="V144" s="38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</row>
    <row r="145" ht="14.25" customHeight="1">
      <c r="A145" s="37"/>
      <c r="B145" s="34"/>
      <c r="C145" s="34"/>
      <c r="D145" s="34"/>
      <c r="E145" s="34"/>
      <c r="F145" s="24"/>
      <c r="G145" s="34"/>
      <c r="H145" s="34"/>
      <c r="I145" s="34"/>
      <c r="J145" s="34"/>
      <c r="K145" s="34"/>
      <c r="L145" s="34"/>
      <c r="M145" s="34"/>
      <c r="N145" s="34"/>
      <c r="O145" s="34"/>
      <c r="P145" s="37"/>
      <c r="Q145" s="37"/>
      <c r="R145" s="37"/>
      <c r="S145" s="37"/>
      <c r="T145" s="37"/>
      <c r="U145" s="37"/>
      <c r="V145" s="38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</row>
    <row r="146" ht="14.25" customHeight="1">
      <c r="A146" s="37"/>
      <c r="B146" s="34"/>
      <c r="C146" s="34"/>
      <c r="D146" s="34"/>
      <c r="E146" s="34"/>
      <c r="F146" s="24"/>
      <c r="G146" s="34"/>
      <c r="H146" s="34"/>
      <c r="I146" s="34"/>
      <c r="J146" s="34"/>
      <c r="K146" s="34"/>
      <c r="L146" s="34"/>
      <c r="M146" s="34"/>
      <c r="N146" s="34"/>
      <c r="O146" s="34"/>
      <c r="P146" s="37"/>
      <c r="Q146" s="37"/>
      <c r="R146" s="37"/>
      <c r="S146" s="37"/>
      <c r="T146" s="37"/>
      <c r="U146" s="37"/>
      <c r="V146" s="38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</row>
    <row r="147" ht="14.25" customHeight="1">
      <c r="A147" s="37"/>
      <c r="B147" s="34"/>
      <c r="C147" s="34"/>
      <c r="D147" s="34"/>
      <c r="E147" s="34"/>
      <c r="F147" s="24"/>
      <c r="G147" s="34"/>
      <c r="H147" s="34"/>
      <c r="I147" s="34"/>
      <c r="J147" s="34"/>
      <c r="K147" s="34"/>
      <c r="L147" s="34"/>
      <c r="M147" s="34"/>
      <c r="N147" s="34"/>
      <c r="O147" s="34"/>
      <c r="P147" s="37"/>
      <c r="Q147" s="37"/>
      <c r="R147" s="37"/>
      <c r="S147" s="37"/>
      <c r="T147" s="37"/>
      <c r="U147" s="37"/>
      <c r="V147" s="38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</row>
    <row r="148" ht="14.25" customHeight="1">
      <c r="A148" s="37"/>
      <c r="B148" s="34"/>
      <c r="C148" s="34"/>
      <c r="D148" s="34"/>
      <c r="E148" s="34"/>
      <c r="F148" s="24"/>
      <c r="G148" s="34"/>
      <c r="H148" s="34"/>
      <c r="I148" s="34"/>
      <c r="J148" s="34"/>
      <c r="K148" s="34"/>
      <c r="L148" s="34"/>
      <c r="M148" s="34"/>
      <c r="N148" s="34"/>
      <c r="O148" s="34"/>
      <c r="P148" s="37"/>
      <c r="Q148" s="37"/>
      <c r="R148" s="37"/>
      <c r="S148" s="37"/>
      <c r="T148" s="37"/>
      <c r="U148" s="37"/>
      <c r="V148" s="38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</row>
    <row r="149" ht="14.25" customHeight="1">
      <c r="A149" s="37"/>
      <c r="B149" s="34"/>
      <c r="C149" s="34"/>
      <c r="D149" s="34"/>
      <c r="E149" s="34"/>
      <c r="F149" s="24"/>
      <c r="G149" s="34"/>
      <c r="H149" s="34"/>
      <c r="I149" s="34"/>
      <c r="J149" s="34"/>
      <c r="K149" s="34"/>
      <c r="L149" s="34"/>
      <c r="M149" s="34"/>
      <c r="N149" s="34"/>
      <c r="O149" s="34"/>
      <c r="P149" s="37"/>
      <c r="Q149" s="37"/>
      <c r="R149" s="37"/>
      <c r="S149" s="37"/>
      <c r="T149" s="37"/>
      <c r="U149" s="37"/>
      <c r="V149" s="38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</row>
    <row r="150" ht="14.25" customHeight="1">
      <c r="A150" s="37"/>
      <c r="B150" s="34"/>
      <c r="C150" s="34"/>
      <c r="D150" s="34"/>
      <c r="E150" s="34"/>
      <c r="F150" s="24"/>
      <c r="G150" s="34"/>
      <c r="H150" s="34"/>
      <c r="I150" s="34"/>
      <c r="J150" s="34"/>
      <c r="K150" s="34"/>
      <c r="L150" s="34"/>
      <c r="M150" s="34"/>
      <c r="N150" s="34"/>
      <c r="O150" s="34"/>
      <c r="P150" s="37"/>
      <c r="Q150" s="37"/>
      <c r="R150" s="37"/>
      <c r="S150" s="37"/>
      <c r="T150" s="37"/>
      <c r="U150" s="37"/>
      <c r="V150" s="38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</row>
    <row r="151" ht="14.25" customHeight="1">
      <c r="A151" s="37"/>
      <c r="B151" s="34"/>
      <c r="C151" s="34"/>
      <c r="D151" s="34"/>
      <c r="E151" s="34"/>
      <c r="F151" s="24"/>
      <c r="G151" s="34"/>
      <c r="H151" s="34"/>
      <c r="I151" s="34"/>
      <c r="J151" s="34"/>
      <c r="K151" s="34"/>
      <c r="L151" s="34"/>
      <c r="M151" s="34"/>
      <c r="N151" s="34"/>
      <c r="O151" s="34"/>
      <c r="P151" s="37"/>
      <c r="Q151" s="37"/>
      <c r="R151" s="37"/>
      <c r="S151" s="37"/>
      <c r="T151" s="37"/>
      <c r="U151" s="37"/>
      <c r="V151" s="38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</row>
    <row r="152" ht="14.25" customHeight="1">
      <c r="A152" s="37"/>
      <c r="B152" s="34"/>
      <c r="C152" s="34"/>
      <c r="D152" s="34"/>
      <c r="E152" s="34"/>
      <c r="F152" s="24"/>
      <c r="G152" s="34"/>
      <c r="H152" s="34"/>
      <c r="I152" s="34"/>
      <c r="J152" s="34"/>
      <c r="K152" s="34"/>
      <c r="L152" s="34"/>
      <c r="M152" s="34"/>
      <c r="N152" s="34"/>
      <c r="O152" s="34"/>
      <c r="P152" s="37"/>
      <c r="Q152" s="37"/>
      <c r="R152" s="37"/>
      <c r="S152" s="37"/>
      <c r="T152" s="37"/>
      <c r="U152" s="37"/>
      <c r="V152" s="38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</row>
    <row r="153" ht="14.25" customHeight="1">
      <c r="A153" s="37"/>
      <c r="B153" s="34"/>
      <c r="C153" s="34"/>
      <c r="D153" s="34"/>
      <c r="E153" s="34"/>
      <c r="F153" s="24"/>
      <c r="G153" s="34"/>
      <c r="H153" s="34"/>
      <c r="I153" s="34"/>
      <c r="J153" s="34"/>
      <c r="K153" s="34"/>
      <c r="L153" s="34"/>
      <c r="M153" s="34"/>
      <c r="N153" s="34"/>
      <c r="O153" s="34"/>
      <c r="P153" s="37"/>
      <c r="Q153" s="37"/>
      <c r="R153" s="37"/>
      <c r="S153" s="37"/>
      <c r="T153" s="37"/>
      <c r="U153" s="37"/>
      <c r="V153" s="38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</row>
    <row r="154" ht="14.25" customHeight="1">
      <c r="A154" s="37"/>
      <c r="B154" s="34"/>
      <c r="C154" s="34"/>
      <c r="D154" s="34"/>
      <c r="E154" s="34"/>
      <c r="F154" s="24"/>
      <c r="G154" s="34"/>
      <c r="H154" s="34"/>
      <c r="I154" s="34"/>
      <c r="J154" s="34"/>
      <c r="K154" s="34"/>
      <c r="L154" s="34"/>
      <c r="M154" s="34"/>
      <c r="N154" s="34"/>
      <c r="O154" s="34"/>
      <c r="P154" s="37"/>
      <c r="Q154" s="37"/>
      <c r="R154" s="37"/>
      <c r="S154" s="37"/>
      <c r="T154" s="37"/>
      <c r="U154" s="37"/>
      <c r="V154" s="38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</row>
    <row r="155" ht="14.25" customHeight="1">
      <c r="A155" s="37"/>
      <c r="B155" s="34"/>
      <c r="C155" s="34"/>
      <c r="D155" s="34"/>
      <c r="E155" s="34"/>
      <c r="F155" s="24"/>
      <c r="G155" s="34"/>
      <c r="H155" s="34"/>
      <c r="I155" s="34"/>
      <c r="J155" s="34"/>
      <c r="K155" s="34"/>
      <c r="L155" s="34"/>
      <c r="M155" s="34"/>
      <c r="N155" s="34"/>
      <c r="O155" s="34"/>
      <c r="P155" s="37"/>
      <c r="Q155" s="37"/>
      <c r="R155" s="37"/>
      <c r="S155" s="37"/>
      <c r="T155" s="37"/>
      <c r="U155" s="37"/>
      <c r="V155" s="38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</row>
    <row r="156" ht="14.25" customHeight="1">
      <c r="A156" s="37"/>
      <c r="B156" s="34"/>
      <c r="C156" s="34"/>
      <c r="D156" s="34"/>
      <c r="E156" s="34"/>
      <c r="F156" s="24"/>
      <c r="G156" s="34"/>
      <c r="H156" s="34"/>
      <c r="I156" s="34"/>
      <c r="J156" s="34"/>
      <c r="K156" s="34"/>
      <c r="L156" s="34"/>
      <c r="M156" s="34"/>
      <c r="N156" s="34"/>
      <c r="O156" s="34"/>
      <c r="P156" s="37"/>
      <c r="Q156" s="37"/>
      <c r="R156" s="37"/>
      <c r="S156" s="37"/>
      <c r="T156" s="37"/>
      <c r="U156" s="37"/>
      <c r="V156" s="38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</row>
    <row r="157" ht="14.25" customHeight="1">
      <c r="A157" s="37"/>
      <c r="B157" s="34"/>
      <c r="C157" s="34"/>
      <c r="D157" s="34"/>
      <c r="E157" s="34"/>
      <c r="F157" s="24"/>
      <c r="G157" s="34"/>
      <c r="H157" s="34"/>
      <c r="I157" s="34"/>
      <c r="J157" s="34"/>
      <c r="K157" s="34"/>
      <c r="L157" s="34"/>
      <c r="M157" s="34"/>
      <c r="N157" s="34"/>
      <c r="O157" s="34"/>
      <c r="P157" s="37"/>
      <c r="Q157" s="37"/>
      <c r="R157" s="37"/>
      <c r="S157" s="37"/>
      <c r="T157" s="37"/>
      <c r="U157" s="37"/>
      <c r="V157" s="38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</row>
    <row r="158" ht="14.25" customHeight="1">
      <c r="A158" s="37"/>
      <c r="B158" s="34"/>
      <c r="C158" s="34"/>
      <c r="D158" s="34"/>
      <c r="E158" s="34"/>
      <c r="F158" s="24"/>
      <c r="G158" s="34"/>
      <c r="H158" s="34"/>
      <c r="I158" s="34"/>
      <c r="J158" s="34"/>
      <c r="K158" s="34"/>
      <c r="L158" s="34"/>
      <c r="M158" s="34"/>
      <c r="N158" s="34"/>
      <c r="O158" s="34"/>
      <c r="P158" s="37"/>
      <c r="Q158" s="37"/>
      <c r="R158" s="37"/>
      <c r="S158" s="37"/>
      <c r="T158" s="37"/>
      <c r="U158" s="37"/>
      <c r="V158" s="38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</row>
    <row r="159" ht="14.25" customHeight="1">
      <c r="A159" s="37"/>
      <c r="B159" s="34"/>
      <c r="C159" s="34"/>
      <c r="D159" s="34"/>
      <c r="E159" s="34"/>
      <c r="F159" s="24"/>
      <c r="G159" s="34"/>
      <c r="H159" s="34"/>
      <c r="I159" s="34"/>
      <c r="J159" s="34"/>
      <c r="K159" s="34"/>
      <c r="L159" s="34"/>
      <c r="M159" s="34"/>
      <c r="N159" s="34"/>
      <c r="O159" s="34"/>
      <c r="P159" s="37"/>
      <c r="Q159" s="37"/>
      <c r="R159" s="37"/>
      <c r="S159" s="37"/>
      <c r="T159" s="37"/>
      <c r="U159" s="37"/>
      <c r="V159" s="38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</row>
    <row r="160" ht="14.25" customHeight="1">
      <c r="A160" s="37"/>
      <c r="B160" s="34"/>
      <c r="C160" s="34"/>
      <c r="D160" s="34"/>
      <c r="E160" s="34"/>
      <c r="F160" s="24"/>
      <c r="G160" s="34"/>
      <c r="H160" s="34"/>
      <c r="I160" s="34"/>
      <c r="J160" s="34"/>
      <c r="K160" s="34"/>
      <c r="L160" s="34"/>
      <c r="M160" s="34"/>
      <c r="N160" s="34"/>
      <c r="O160" s="34"/>
      <c r="P160" s="37"/>
      <c r="Q160" s="37"/>
      <c r="R160" s="37"/>
      <c r="S160" s="37"/>
      <c r="T160" s="37"/>
      <c r="U160" s="37"/>
      <c r="V160" s="38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</row>
    <row r="161" ht="14.25" customHeight="1">
      <c r="A161" s="37"/>
      <c r="B161" s="34"/>
      <c r="C161" s="34"/>
      <c r="D161" s="34"/>
      <c r="E161" s="34"/>
      <c r="F161" s="24"/>
      <c r="G161" s="34"/>
      <c r="H161" s="34"/>
      <c r="I161" s="34"/>
      <c r="J161" s="34"/>
      <c r="K161" s="34"/>
      <c r="L161" s="34"/>
      <c r="M161" s="34"/>
      <c r="N161" s="34"/>
      <c r="O161" s="34"/>
      <c r="P161" s="37"/>
      <c r="Q161" s="37"/>
      <c r="R161" s="37"/>
      <c r="S161" s="37"/>
      <c r="T161" s="37"/>
      <c r="U161" s="37"/>
      <c r="V161" s="38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</row>
    <row r="162" ht="14.25" customHeight="1">
      <c r="A162" s="37"/>
      <c r="B162" s="34"/>
      <c r="C162" s="34"/>
      <c r="D162" s="34"/>
      <c r="E162" s="34"/>
      <c r="F162" s="24"/>
      <c r="G162" s="34"/>
      <c r="H162" s="34"/>
      <c r="I162" s="34"/>
      <c r="J162" s="34"/>
      <c r="K162" s="34"/>
      <c r="L162" s="34"/>
      <c r="M162" s="34"/>
      <c r="N162" s="34"/>
      <c r="O162" s="34"/>
      <c r="P162" s="37"/>
      <c r="Q162" s="37"/>
      <c r="R162" s="37"/>
      <c r="S162" s="37"/>
      <c r="T162" s="37"/>
      <c r="U162" s="37"/>
      <c r="V162" s="38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</row>
    <row r="163" ht="14.25" customHeight="1">
      <c r="A163" s="37"/>
      <c r="B163" s="34"/>
      <c r="C163" s="34"/>
      <c r="D163" s="34"/>
      <c r="E163" s="34"/>
      <c r="F163" s="24"/>
      <c r="G163" s="34"/>
      <c r="H163" s="34"/>
      <c r="I163" s="34"/>
      <c r="J163" s="34"/>
      <c r="K163" s="34"/>
      <c r="L163" s="34"/>
      <c r="M163" s="34"/>
      <c r="N163" s="34"/>
      <c r="O163" s="34"/>
      <c r="P163" s="37"/>
      <c r="Q163" s="37"/>
      <c r="R163" s="37"/>
      <c r="S163" s="37"/>
      <c r="T163" s="37"/>
      <c r="U163" s="37"/>
      <c r="V163" s="38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</row>
    <row r="164" ht="14.25" customHeight="1">
      <c r="A164" s="37"/>
      <c r="B164" s="34"/>
      <c r="C164" s="34"/>
      <c r="D164" s="34"/>
      <c r="E164" s="34"/>
      <c r="F164" s="24"/>
      <c r="G164" s="34"/>
      <c r="H164" s="34"/>
      <c r="I164" s="34"/>
      <c r="J164" s="34"/>
      <c r="K164" s="34"/>
      <c r="L164" s="34"/>
      <c r="M164" s="34"/>
      <c r="N164" s="34"/>
      <c r="O164" s="34"/>
      <c r="P164" s="37"/>
      <c r="Q164" s="37"/>
      <c r="R164" s="37"/>
      <c r="S164" s="37"/>
      <c r="T164" s="37"/>
      <c r="U164" s="37"/>
      <c r="V164" s="38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</row>
    <row r="165" ht="14.25" customHeight="1">
      <c r="A165" s="37"/>
      <c r="B165" s="34"/>
      <c r="C165" s="34"/>
      <c r="D165" s="34"/>
      <c r="E165" s="34"/>
      <c r="F165" s="24"/>
      <c r="G165" s="34"/>
      <c r="H165" s="34"/>
      <c r="I165" s="34"/>
      <c r="J165" s="34"/>
      <c r="K165" s="34"/>
      <c r="L165" s="34"/>
      <c r="M165" s="34"/>
      <c r="N165" s="34"/>
      <c r="O165" s="34"/>
      <c r="P165" s="37"/>
      <c r="Q165" s="37"/>
      <c r="R165" s="37"/>
      <c r="S165" s="37"/>
      <c r="T165" s="37"/>
      <c r="U165" s="37"/>
      <c r="V165" s="38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</row>
    <row r="166" ht="14.25" customHeight="1">
      <c r="A166" s="37"/>
      <c r="B166" s="34"/>
      <c r="C166" s="34"/>
      <c r="D166" s="34"/>
      <c r="E166" s="34"/>
      <c r="F166" s="24"/>
      <c r="G166" s="34"/>
      <c r="H166" s="34"/>
      <c r="I166" s="34"/>
      <c r="J166" s="34"/>
      <c r="K166" s="34"/>
      <c r="L166" s="34"/>
      <c r="M166" s="34"/>
      <c r="N166" s="34"/>
      <c r="O166" s="34"/>
      <c r="P166" s="37"/>
      <c r="Q166" s="37"/>
      <c r="R166" s="37"/>
      <c r="S166" s="37"/>
      <c r="T166" s="37"/>
      <c r="U166" s="37"/>
      <c r="V166" s="38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</row>
    <row r="167" ht="14.25" customHeight="1">
      <c r="A167" s="37"/>
      <c r="B167" s="34"/>
      <c r="C167" s="34"/>
      <c r="D167" s="34"/>
      <c r="E167" s="34"/>
      <c r="F167" s="24"/>
      <c r="G167" s="34"/>
      <c r="H167" s="34"/>
      <c r="I167" s="34"/>
      <c r="J167" s="34"/>
      <c r="K167" s="34"/>
      <c r="L167" s="34"/>
      <c r="M167" s="34"/>
      <c r="N167" s="34"/>
      <c r="O167" s="34"/>
      <c r="P167" s="37"/>
      <c r="Q167" s="37"/>
      <c r="R167" s="37"/>
      <c r="S167" s="37"/>
      <c r="T167" s="37"/>
      <c r="U167" s="37"/>
      <c r="V167" s="38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</row>
    <row r="168" ht="14.25" customHeight="1">
      <c r="A168" s="37"/>
      <c r="B168" s="34"/>
      <c r="C168" s="34"/>
      <c r="D168" s="34"/>
      <c r="E168" s="34"/>
      <c r="F168" s="24"/>
      <c r="G168" s="34"/>
      <c r="H168" s="34"/>
      <c r="I168" s="34"/>
      <c r="J168" s="34"/>
      <c r="K168" s="34"/>
      <c r="L168" s="34"/>
      <c r="M168" s="34"/>
      <c r="N168" s="34"/>
      <c r="O168" s="34"/>
      <c r="P168" s="37"/>
      <c r="Q168" s="37"/>
      <c r="R168" s="37"/>
      <c r="S168" s="37"/>
      <c r="T168" s="37"/>
      <c r="U168" s="37"/>
      <c r="V168" s="38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</row>
    <row r="169" ht="14.25" customHeight="1">
      <c r="A169" s="37"/>
      <c r="B169" s="34"/>
      <c r="C169" s="34"/>
      <c r="D169" s="34"/>
      <c r="E169" s="34"/>
      <c r="F169" s="24"/>
      <c r="G169" s="34"/>
      <c r="H169" s="34"/>
      <c r="I169" s="34"/>
      <c r="J169" s="34"/>
      <c r="K169" s="34"/>
      <c r="L169" s="34"/>
      <c r="M169" s="34"/>
      <c r="N169" s="34"/>
      <c r="O169" s="34"/>
      <c r="P169" s="37"/>
      <c r="Q169" s="37"/>
      <c r="R169" s="37"/>
      <c r="S169" s="37"/>
      <c r="T169" s="37"/>
      <c r="U169" s="37"/>
      <c r="V169" s="38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</row>
    <row r="170" ht="14.25" customHeight="1">
      <c r="A170" s="37"/>
      <c r="B170" s="34"/>
      <c r="C170" s="34"/>
      <c r="D170" s="34"/>
      <c r="E170" s="34"/>
      <c r="F170" s="24"/>
      <c r="G170" s="34"/>
      <c r="H170" s="34"/>
      <c r="I170" s="34"/>
      <c r="J170" s="34"/>
      <c r="K170" s="34"/>
      <c r="L170" s="34"/>
      <c r="M170" s="34"/>
      <c r="N170" s="34"/>
      <c r="O170" s="34"/>
      <c r="P170" s="37"/>
      <c r="Q170" s="37"/>
      <c r="R170" s="37"/>
      <c r="S170" s="37"/>
      <c r="T170" s="37"/>
      <c r="U170" s="37"/>
      <c r="V170" s="38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</row>
    <row r="171" ht="14.25" customHeight="1">
      <c r="A171" s="37"/>
      <c r="B171" s="34"/>
      <c r="C171" s="34"/>
      <c r="D171" s="34"/>
      <c r="E171" s="34"/>
      <c r="F171" s="24"/>
      <c r="G171" s="34"/>
      <c r="H171" s="34"/>
      <c r="I171" s="34"/>
      <c r="J171" s="34"/>
      <c r="K171" s="34"/>
      <c r="L171" s="34"/>
      <c r="M171" s="34"/>
      <c r="N171" s="34"/>
      <c r="O171" s="34"/>
      <c r="P171" s="37"/>
      <c r="Q171" s="37"/>
      <c r="R171" s="37"/>
      <c r="S171" s="37"/>
      <c r="T171" s="37"/>
      <c r="U171" s="37"/>
      <c r="V171" s="38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</row>
    <row r="172" ht="14.25" customHeight="1">
      <c r="A172" s="37"/>
      <c r="B172" s="34"/>
      <c r="C172" s="34"/>
      <c r="D172" s="34"/>
      <c r="E172" s="34"/>
      <c r="F172" s="24"/>
      <c r="G172" s="34"/>
      <c r="H172" s="34"/>
      <c r="I172" s="34"/>
      <c r="J172" s="34"/>
      <c r="K172" s="34"/>
      <c r="L172" s="34"/>
      <c r="M172" s="34"/>
      <c r="N172" s="34"/>
      <c r="O172" s="34"/>
      <c r="P172" s="37"/>
      <c r="Q172" s="37"/>
      <c r="R172" s="37"/>
      <c r="S172" s="37"/>
      <c r="T172" s="37"/>
      <c r="U172" s="37"/>
      <c r="V172" s="38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</row>
    <row r="173" ht="14.25" customHeight="1">
      <c r="A173" s="37"/>
      <c r="B173" s="34"/>
      <c r="C173" s="34"/>
      <c r="D173" s="34"/>
      <c r="E173" s="34"/>
      <c r="F173" s="24"/>
      <c r="G173" s="34"/>
      <c r="H173" s="34"/>
      <c r="I173" s="34"/>
      <c r="J173" s="34"/>
      <c r="K173" s="34"/>
      <c r="L173" s="34"/>
      <c r="M173" s="34"/>
      <c r="N173" s="34"/>
      <c r="O173" s="34"/>
      <c r="P173" s="37"/>
      <c r="Q173" s="37"/>
      <c r="R173" s="37"/>
      <c r="S173" s="37"/>
      <c r="T173" s="37"/>
      <c r="U173" s="37"/>
      <c r="V173" s="38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</row>
    <row r="174" ht="14.25" customHeight="1">
      <c r="A174" s="37"/>
      <c r="B174" s="34"/>
      <c r="C174" s="34"/>
      <c r="D174" s="34"/>
      <c r="E174" s="34"/>
      <c r="F174" s="24"/>
      <c r="G174" s="34"/>
      <c r="H174" s="34"/>
      <c r="I174" s="34"/>
      <c r="J174" s="34"/>
      <c r="K174" s="34"/>
      <c r="L174" s="34"/>
      <c r="M174" s="34"/>
      <c r="N174" s="34"/>
      <c r="O174" s="34"/>
      <c r="P174" s="37"/>
      <c r="Q174" s="37"/>
      <c r="R174" s="37"/>
      <c r="S174" s="37"/>
      <c r="T174" s="37"/>
      <c r="U174" s="37"/>
      <c r="V174" s="38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</row>
    <row r="175" ht="14.25" customHeight="1">
      <c r="A175" s="37"/>
      <c r="B175" s="34"/>
      <c r="C175" s="34"/>
      <c r="D175" s="34"/>
      <c r="E175" s="34"/>
      <c r="F175" s="24"/>
      <c r="G175" s="34"/>
      <c r="H175" s="34"/>
      <c r="I175" s="34"/>
      <c r="J175" s="34"/>
      <c r="K175" s="34"/>
      <c r="L175" s="34"/>
      <c r="M175" s="34"/>
      <c r="N175" s="34"/>
      <c r="O175" s="34"/>
      <c r="P175" s="37"/>
      <c r="Q175" s="37"/>
      <c r="R175" s="37"/>
      <c r="S175" s="37"/>
      <c r="T175" s="37"/>
      <c r="U175" s="37"/>
      <c r="V175" s="38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</row>
    <row r="176" ht="14.25" customHeight="1">
      <c r="A176" s="37"/>
      <c r="B176" s="34"/>
      <c r="C176" s="34"/>
      <c r="D176" s="34"/>
      <c r="E176" s="34"/>
      <c r="F176" s="24"/>
      <c r="G176" s="34"/>
      <c r="H176" s="34"/>
      <c r="I176" s="34"/>
      <c r="J176" s="34"/>
      <c r="K176" s="34"/>
      <c r="L176" s="34"/>
      <c r="M176" s="34"/>
      <c r="N176" s="34"/>
      <c r="O176" s="34"/>
      <c r="P176" s="37"/>
      <c r="Q176" s="37"/>
      <c r="R176" s="37"/>
      <c r="S176" s="37"/>
      <c r="T176" s="37"/>
      <c r="U176" s="37"/>
      <c r="V176" s="38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</row>
    <row r="177" ht="14.25" customHeight="1">
      <c r="A177" s="37"/>
      <c r="B177" s="34"/>
      <c r="C177" s="34"/>
      <c r="D177" s="34"/>
      <c r="E177" s="34"/>
      <c r="F177" s="24"/>
      <c r="G177" s="34"/>
      <c r="H177" s="34"/>
      <c r="I177" s="34"/>
      <c r="J177" s="34"/>
      <c r="K177" s="34"/>
      <c r="L177" s="34"/>
      <c r="M177" s="34"/>
      <c r="N177" s="34"/>
      <c r="O177" s="34"/>
      <c r="P177" s="37"/>
      <c r="Q177" s="37"/>
      <c r="R177" s="37"/>
      <c r="S177" s="37"/>
      <c r="T177" s="37"/>
      <c r="U177" s="37"/>
      <c r="V177" s="38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</row>
    <row r="178" ht="14.25" customHeight="1">
      <c r="A178" s="37"/>
      <c r="B178" s="34"/>
      <c r="C178" s="34"/>
      <c r="D178" s="34"/>
      <c r="E178" s="34"/>
      <c r="F178" s="24"/>
      <c r="G178" s="34"/>
      <c r="H178" s="34"/>
      <c r="I178" s="34"/>
      <c r="J178" s="34"/>
      <c r="K178" s="34"/>
      <c r="L178" s="34"/>
      <c r="M178" s="34"/>
      <c r="N178" s="34"/>
      <c r="O178" s="34"/>
      <c r="P178" s="37"/>
      <c r="Q178" s="37"/>
      <c r="R178" s="37"/>
      <c r="S178" s="37"/>
      <c r="T178" s="37"/>
      <c r="U178" s="37"/>
      <c r="V178" s="38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</row>
    <row r="179" ht="14.25" customHeight="1">
      <c r="A179" s="37"/>
      <c r="B179" s="34"/>
      <c r="C179" s="34"/>
      <c r="D179" s="34"/>
      <c r="E179" s="34"/>
      <c r="F179" s="24"/>
      <c r="G179" s="34"/>
      <c r="H179" s="34"/>
      <c r="I179" s="34"/>
      <c r="J179" s="34"/>
      <c r="K179" s="34"/>
      <c r="L179" s="34"/>
      <c r="M179" s="34"/>
      <c r="N179" s="34"/>
      <c r="O179" s="34"/>
      <c r="P179" s="37"/>
      <c r="Q179" s="37"/>
      <c r="R179" s="37"/>
      <c r="S179" s="37"/>
      <c r="T179" s="37"/>
      <c r="U179" s="37"/>
      <c r="V179" s="38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</row>
    <row r="180" ht="14.25" customHeight="1">
      <c r="A180" s="37"/>
      <c r="B180" s="34"/>
      <c r="C180" s="34"/>
      <c r="D180" s="34"/>
      <c r="E180" s="34"/>
      <c r="F180" s="24"/>
      <c r="G180" s="34"/>
      <c r="H180" s="34"/>
      <c r="I180" s="34"/>
      <c r="J180" s="34"/>
      <c r="K180" s="34"/>
      <c r="L180" s="34"/>
      <c r="M180" s="34"/>
      <c r="N180" s="34"/>
      <c r="O180" s="34"/>
      <c r="P180" s="37"/>
      <c r="Q180" s="37"/>
      <c r="R180" s="37"/>
      <c r="S180" s="37"/>
      <c r="T180" s="37"/>
      <c r="U180" s="37"/>
      <c r="V180" s="38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</row>
    <row r="181" ht="14.25" customHeight="1">
      <c r="A181" s="37"/>
      <c r="B181" s="34"/>
      <c r="C181" s="34"/>
      <c r="D181" s="34"/>
      <c r="E181" s="34"/>
      <c r="F181" s="24"/>
      <c r="G181" s="34"/>
      <c r="H181" s="34"/>
      <c r="I181" s="34"/>
      <c r="J181" s="34"/>
      <c r="K181" s="34"/>
      <c r="L181" s="34"/>
      <c r="M181" s="34"/>
      <c r="N181" s="34"/>
      <c r="O181" s="34"/>
      <c r="P181" s="37"/>
      <c r="Q181" s="37"/>
      <c r="R181" s="37"/>
      <c r="S181" s="37"/>
      <c r="T181" s="37"/>
      <c r="U181" s="37"/>
      <c r="V181" s="38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</row>
    <row r="182" ht="14.25" customHeight="1">
      <c r="A182" s="37"/>
      <c r="B182" s="34"/>
      <c r="C182" s="34"/>
      <c r="D182" s="34"/>
      <c r="E182" s="34"/>
      <c r="F182" s="24"/>
      <c r="G182" s="34"/>
      <c r="H182" s="34"/>
      <c r="I182" s="34"/>
      <c r="J182" s="34"/>
      <c r="K182" s="34"/>
      <c r="L182" s="34"/>
      <c r="M182" s="34"/>
      <c r="N182" s="34"/>
      <c r="O182" s="34"/>
      <c r="P182" s="37"/>
      <c r="Q182" s="37"/>
      <c r="R182" s="37"/>
      <c r="S182" s="37"/>
      <c r="T182" s="37"/>
      <c r="U182" s="37"/>
      <c r="V182" s="38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</row>
    <row r="183" ht="14.25" customHeight="1">
      <c r="A183" s="37"/>
      <c r="B183" s="34"/>
      <c r="C183" s="34"/>
      <c r="D183" s="34"/>
      <c r="E183" s="34"/>
      <c r="F183" s="24"/>
      <c r="G183" s="34"/>
      <c r="H183" s="34"/>
      <c r="I183" s="34"/>
      <c r="J183" s="34"/>
      <c r="K183" s="34"/>
      <c r="L183" s="34"/>
      <c r="M183" s="34"/>
      <c r="N183" s="34"/>
      <c r="O183" s="34"/>
      <c r="P183" s="37"/>
      <c r="Q183" s="37"/>
      <c r="R183" s="37"/>
      <c r="S183" s="37"/>
      <c r="T183" s="37"/>
      <c r="U183" s="37"/>
      <c r="V183" s="38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</row>
    <row r="184" ht="14.25" customHeight="1">
      <c r="A184" s="37"/>
      <c r="B184" s="34"/>
      <c r="C184" s="34"/>
      <c r="D184" s="34"/>
      <c r="E184" s="34"/>
      <c r="F184" s="24"/>
      <c r="G184" s="34"/>
      <c r="H184" s="34"/>
      <c r="I184" s="34"/>
      <c r="J184" s="34"/>
      <c r="K184" s="34"/>
      <c r="L184" s="34"/>
      <c r="M184" s="34"/>
      <c r="N184" s="34"/>
      <c r="O184" s="34"/>
      <c r="P184" s="37"/>
      <c r="Q184" s="37"/>
      <c r="R184" s="37"/>
      <c r="S184" s="37"/>
      <c r="T184" s="37"/>
      <c r="U184" s="37"/>
      <c r="V184" s="38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</row>
    <row r="185" ht="14.25" customHeight="1">
      <c r="A185" s="37"/>
      <c r="B185" s="34"/>
      <c r="C185" s="34"/>
      <c r="D185" s="34"/>
      <c r="E185" s="34"/>
      <c r="F185" s="24"/>
      <c r="G185" s="34"/>
      <c r="H185" s="34"/>
      <c r="I185" s="34"/>
      <c r="J185" s="34"/>
      <c r="K185" s="34"/>
      <c r="L185" s="34"/>
      <c r="M185" s="34"/>
      <c r="N185" s="34"/>
      <c r="O185" s="34"/>
      <c r="P185" s="37"/>
      <c r="Q185" s="37"/>
      <c r="R185" s="37"/>
      <c r="S185" s="37"/>
      <c r="T185" s="37"/>
      <c r="U185" s="37"/>
      <c r="V185" s="38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</row>
    <row r="186" ht="14.25" customHeight="1">
      <c r="A186" s="37"/>
      <c r="B186" s="34"/>
      <c r="C186" s="34"/>
      <c r="D186" s="34"/>
      <c r="E186" s="34"/>
      <c r="F186" s="24"/>
      <c r="G186" s="34"/>
      <c r="H186" s="34"/>
      <c r="I186" s="34"/>
      <c r="J186" s="34"/>
      <c r="K186" s="34"/>
      <c r="L186" s="34"/>
      <c r="M186" s="34"/>
      <c r="N186" s="34"/>
      <c r="O186" s="34"/>
      <c r="P186" s="37"/>
      <c r="Q186" s="37"/>
      <c r="R186" s="37"/>
      <c r="S186" s="37"/>
      <c r="T186" s="37"/>
      <c r="U186" s="37"/>
      <c r="V186" s="38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</row>
    <row r="187" ht="14.25" customHeight="1">
      <c r="A187" s="37"/>
      <c r="B187" s="34"/>
      <c r="C187" s="34"/>
      <c r="D187" s="34"/>
      <c r="E187" s="34"/>
      <c r="F187" s="24"/>
      <c r="G187" s="34"/>
      <c r="H187" s="34"/>
      <c r="I187" s="34"/>
      <c r="J187" s="34"/>
      <c r="K187" s="34"/>
      <c r="L187" s="34"/>
      <c r="M187" s="34"/>
      <c r="N187" s="34"/>
      <c r="O187" s="34"/>
      <c r="P187" s="37"/>
      <c r="Q187" s="37"/>
      <c r="R187" s="37"/>
      <c r="S187" s="37"/>
      <c r="T187" s="37"/>
      <c r="U187" s="37"/>
      <c r="V187" s="38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</row>
    <row r="188" ht="14.25" customHeight="1">
      <c r="A188" s="37"/>
      <c r="B188" s="34"/>
      <c r="C188" s="34"/>
      <c r="D188" s="34"/>
      <c r="E188" s="34"/>
      <c r="F188" s="24"/>
      <c r="G188" s="34"/>
      <c r="H188" s="34"/>
      <c r="I188" s="34"/>
      <c r="J188" s="34"/>
      <c r="K188" s="34"/>
      <c r="L188" s="34"/>
      <c r="M188" s="34"/>
      <c r="N188" s="34"/>
      <c r="O188" s="34"/>
      <c r="P188" s="37"/>
      <c r="Q188" s="37"/>
      <c r="R188" s="37"/>
      <c r="S188" s="37"/>
      <c r="T188" s="37"/>
      <c r="U188" s="37"/>
      <c r="V188" s="38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</row>
    <row r="189" ht="14.25" customHeight="1">
      <c r="A189" s="37"/>
      <c r="B189" s="34"/>
      <c r="C189" s="34"/>
      <c r="D189" s="34"/>
      <c r="E189" s="34"/>
      <c r="F189" s="24"/>
      <c r="G189" s="34"/>
      <c r="H189" s="34"/>
      <c r="I189" s="34"/>
      <c r="J189" s="34"/>
      <c r="K189" s="34"/>
      <c r="L189" s="34"/>
      <c r="M189" s="34"/>
      <c r="N189" s="34"/>
      <c r="O189" s="34"/>
      <c r="P189" s="37"/>
      <c r="Q189" s="37"/>
      <c r="R189" s="37"/>
      <c r="S189" s="37"/>
      <c r="T189" s="37"/>
      <c r="U189" s="37"/>
      <c r="V189" s="38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</row>
    <row r="190" ht="14.25" customHeight="1">
      <c r="A190" s="37"/>
      <c r="B190" s="34"/>
      <c r="C190" s="34"/>
      <c r="D190" s="34"/>
      <c r="E190" s="34"/>
      <c r="F190" s="24"/>
      <c r="G190" s="34"/>
      <c r="H190" s="34"/>
      <c r="I190" s="34"/>
      <c r="J190" s="34"/>
      <c r="K190" s="34"/>
      <c r="L190" s="34"/>
      <c r="M190" s="34"/>
      <c r="N190" s="34"/>
      <c r="O190" s="34"/>
      <c r="P190" s="37"/>
      <c r="Q190" s="37"/>
      <c r="R190" s="37"/>
      <c r="S190" s="37"/>
      <c r="T190" s="37"/>
      <c r="U190" s="37"/>
      <c r="V190" s="38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</row>
    <row r="191" ht="14.25" customHeight="1">
      <c r="A191" s="37"/>
      <c r="B191" s="34"/>
      <c r="C191" s="34"/>
      <c r="D191" s="34"/>
      <c r="E191" s="34"/>
      <c r="F191" s="24"/>
      <c r="G191" s="34"/>
      <c r="H191" s="34"/>
      <c r="I191" s="34"/>
      <c r="J191" s="34"/>
      <c r="K191" s="34"/>
      <c r="L191" s="34"/>
      <c r="M191" s="34"/>
      <c r="N191" s="34"/>
      <c r="O191" s="34"/>
      <c r="P191" s="37"/>
      <c r="Q191" s="37"/>
      <c r="R191" s="37"/>
      <c r="S191" s="37"/>
      <c r="T191" s="37"/>
      <c r="U191" s="37"/>
      <c r="V191" s="38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</row>
    <row r="192" ht="14.25" customHeight="1">
      <c r="A192" s="37"/>
      <c r="B192" s="34"/>
      <c r="C192" s="34"/>
      <c r="D192" s="34"/>
      <c r="E192" s="34"/>
      <c r="F192" s="24"/>
      <c r="G192" s="34"/>
      <c r="H192" s="34"/>
      <c r="I192" s="34"/>
      <c r="J192" s="34"/>
      <c r="K192" s="34"/>
      <c r="L192" s="34"/>
      <c r="M192" s="34"/>
      <c r="N192" s="34"/>
      <c r="O192" s="34"/>
      <c r="P192" s="37"/>
      <c r="Q192" s="37"/>
      <c r="R192" s="37"/>
      <c r="S192" s="37"/>
      <c r="T192" s="37"/>
      <c r="U192" s="37"/>
      <c r="V192" s="38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</row>
    <row r="193" ht="14.25" customHeight="1">
      <c r="A193" s="37"/>
      <c r="B193" s="34"/>
      <c r="C193" s="34"/>
      <c r="D193" s="34"/>
      <c r="E193" s="34"/>
      <c r="F193" s="24"/>
      <c r="G193" s="34"/>
      <c r="H193" s="34"/>
      <c r="I193" s="34"/>
      <c r="J193" s="34"/>
      <c r="K193" s="34"/>
      <c r="L193" s="34"/>
      <c r="M193" s="34"/>
      <c r="N193" s="34"/>
      <c r="O193" s="34"/>
      <c r="P193" s="37"/>
      <c r="Q193" s="37"/>
      <c r="R193" s="37"/>
      <c r="S193" s="37"/>
      <c r="T193" s="37"/>
      <c r="U193" s="37"/>
      <c r="V193" s="38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</row>
    <row r="194" ht="14.25" customHeight="1">
      <c r="A194" s="37"/>
      <c r="B194" s="34"/>
      <c r="C194" s="34"/>
      <c r="D194" s="34"/>
      <c r="E194" s="34"/>
      <c r="F194" s="24"/>
      <c r="G194" s="34"/>
      <c r="H194" s="34"/>
      <c r="I194" s="34"/>
      <c r="J194" s="34"/>
      <c r="K194" s="34"/>
      <c r="L194" s="34"/>
      <c r="M194" s="34"/>
      <c r="N194" s="34"/>
      <c r="O194" s="34"/>
      <c r="P194" s="37"/>
      <c r="Q194" s="37"/>
      <c r="R194" s="37"/>
      <c r="S194" s="37"/>
      <c r="T194" s="37"/>
      <c r="U194" s="37"/>
      <c r="V194" s="38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</row>
    <row r="195" ht="14.25" customHeight="1">
      <c r="A195" s="37"/>
      <c r="B195" s="34"/>
      <c r="C195" s="34"/>
      <c r="D195" s="34"/>
      <c r="E195" s="34"/>
      <c r="F195" s="24"/>
      <c r="G195" s="34"/>
      <c r="H195" s="34"/>
      <c r="I195" s="34"/>
      <c r="J195" s="34"/>
      <c r="K195" s="34"/>
      <c r="L195" s="34"/>
      <c r="M195" s="34"/>
      <c r="N195" s="34"/>
      <c r="O195" s="34"/>
      <c r="P195" s="37"/>
      <c r="Q195" s="37"/>
      <c r="R195" s="37"/>
      <c r="S195" s="37"/>
      <c r="T195" s="37"/>
      <c r="U195" s="37"/>
      <c r="V195" s="38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</row>
    <row r="196" ht="14.25" customHeight="1">
      <c r="A196" s="37"/>
      <c r="B196" s="34"/>
      <c r="C196" s="34"/>
      <c r="D196" s="34"/>
      <c r="E196" s="34"/>
      <c r="F196" s="24"/>
      <c r="G196" s="34"/>
      <c r="H196" s="34"/>
      <c r="I196" s="34"/>
      <c r="J196" s="34"/>
      <c r="K196" s="34"/>
      <c r="L196" s="34"/>
      <c r="M196" s="34"/>
      <c r="N196" s="34"/>
      <c r="O196" s="34"/>
      <c r="P196" s="37"/>
      <c r="Q196" s="37"/>
      <c r="R196" s="37"/>
      <c r="S196" s="37"/>
      <c r="T196" s="37"/>
      <c r="U196" s="37"/>
      <c r="V196" s="38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</row>
    <row r="197" ht="14.25" customHeight="1">
      <c r="A197" s="37"/>
      <c r="B197" s="34"/>
      <c r="C197" s="34"/>
      <c r="D197" s="34"/>
      <c r="E197" s="34"/>
      <c r="F197" s="24"/>
      <c r="G197" s="34"/>
      <c r="H197" s="34"/>
      <c r="I197" s="34"/>
      <c r="J197" s="34"/>
      <c r="K197" s="34"/>
      <c r="L197" s="34"/>
      <c r="M197" s="34"/>
      <c r="N197" s="34"/>
      <c r="O197" s="34"/>
      <c r="P197" s="37"/>
      <c r="Q197" s="37"/>
      <c r="R197" s="37"/>
      <c r="S197" s="37"/>
      <c r="T197" s="37"/>
      <c r="U197" s="37"/>
      <c r="V197" s="38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</row>
    <row r="198" ht="14.25" customHeight="1">
      <c r="A198" s="37"/>
      <c r="B198" s="34"/>
      <c r="C198" s="34"/>
      <c r="D198" s="34"/>
      <c r="E198" s="34"/>
      <c r="F198" s="24"/>
      <c r="G198" s="34"/>
      <c r="H198" s="34"/>
      <c r="I198" s="34"/>
      <c r="J198" s="34"/>
      <c r="K198" s="34"/>
      <c r="L198" s="34"/>
      <c r="M198" s="34"/>
      <c r="N198" s="34"/>
      <c r="O198" s="34"/>
      <c r="P198" s="37"/>
      <c r="Q198" s="37"/>
      <c r="R198" s="37"/>
      <c r="S198" s="37"/>
      <c r="T198" s="37"/>
      <c r="U198" s="37"/>
      <c r="V198" s="38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</row>
    <row r="199" ht="14.25" customHeight="1">
      <c r="A199" s="37"/>
      <c r="B199" s="34"/>
      <c r="C199" s="34"/>
      <c r="D199" s="34"/>
      <c r="E199" s="34"/>
      <c r="F199" s="24"/>
      <c r="G199" s="34"/>
      <c r="H199" s="34"/>
      <c r="I199" s="34"/>
      <c r="J199" s="34"/>
      <c r="K199" s="34"/>
      <c r="L199" s="34"/>
      <c r="M199" s="34"/>
      <c r="N199" s="34"/>
      <c r="O199" s="34"/>
      <c r="P199" s="37"/>
      <c r="Q199" s="37"/>
      <c r="R199" s="37"/>
      <c r="S199" s="37"/>
      <c r="T199" s="37"/>
      <c r="U199" s="37"/>
      <c r="V199" s="38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</row>
    <row r="200" ht="14.25" customHeight="1">
      <c r="A200" s="37"/>
      <c r="B200" s="34"/>
      <c r="C200" s="34"/>
      <c r="D200" s="34"/>
      <c r="E200" s="34"/>
      <c r="F200" s="24"/>
      <c r="G200" s="34"/>
      <c r="H200" s="34"/>
      <c r="I200" s="34"/>
      <c r="J200" s="34"/>
      <c r="K200" s="34"/>
      <c r="L200" s="34"/>
      <c r="M200" s="34"/>
      <c r="N200" s="34"/>
      <c r="O200" s="34"/>
      <c r="P200" s="37"/>
      <c r="Q200" s="37"/>
      <c r="R200" s="37"/>
      <c r="S200" s="37"/>
      <c r="T200" s="37"/>
      <c r="U200" s="37"/>
      <c r="V200" s="38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</row>
    <row r="201" ht="14.25" customHeight="1">
      <c r="A201" s="37"/>
      <c r="B201" s="34"/>
      <c r="C201" s="34"/>
      <c r="D201" s="34"/>
      <c r="E201" s="34"/>
      <c r="F201" s="24"/>
      <c r="G201" s="34"/>
      <c r="H201" s="34"/>
      <c r="I201" s="34"/>
      <c r="J201" s="34"/>
      <c r="K201" s="34"/>
      <c r="L201" s="34"/>
      <c r="M201" s="34"/>
      <c r="N201" s="34"/>
      <c r="O201" s="34"/>
      <c r="P201" s="37"/>
      <c r="Q201" s="37"/>
      <c r="R201" s="37"/>
      <c r="S201" s="37"/>
      <c r="T201" s="37"/>
      <c r="U201" s="37"/>
      <c r="V201" s="38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</row>
    <row r="202" ht="14.25" customHeight="1">
      <c r="A202" s="37"/>
      <c r="B202" s="34"/>
      <c r="C202" s="34"/>
      <c r="D202" s="34"/>
      <c r="E202" s="34"/>
      <c r="F202" s="24"/>
      <c r="G202" s="34"/>
      <c r="H202" s="34"/>
      <c r="I202" s="34"/>
      <c r="J202" s="34"/>
      <c r="K202" s="34"/>
      <c r="L202" s="34"/>
      <c r="M202" s="34"/>
      <c r="N202" s="34"/>
      <c r="O202" s="34"/>
      <c r="P202" s="37"/>
      <c r="Q202" s="37"/>
      <c r="R202" s="37"/>
      <c r="S202" s="37"/>
      <c r="T202" s="37"/>
      <c r="U202" s="37"/>
      <c r="V202" s="38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</row>
    <row r="203" ht="14.25" customHeight="1">
      <c r="A203" s="37"/>
      <c r="B203" s="34"/>
      <c r="C203" s="34"/>
      <c r="D203" s="34"/>
      <c r="E203" s="34"/>
      <c r="F203" s="24"/>
      <c r="G203" s="34"/>
      <c r="H203" s="34"/>
      <c r="I203" s="34"/>
      <c r="J203" s="34"/>
      <c r="K203" s="34"/>
      <c r="L203" s="34"/>
      <c r="M203" s="34"/>
      <c r="N203" s="34"/>
      <c r="O203" s="34"/>
      <c r="P203" s="37"/>
      <c r="Q203" s="37"/>
      <c r="R203" s="37"/>
      <c r="S203" s="37"/>
      <c r="T203" s="37"/>
      <c r="U203" s="37"/>
      <c r="V203" s="38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</row>
    <row r="204" ht="14.25" customHeight="1">
      <c r="A204" s="37"/>
      <c r="B204" s="34"/>
      <c r="C204" s="34"/>
      <c r="D204" s="34"/>
      <c r="E204" s="34"/>
      <c r="F204" s="24"/>
      <c r="G204" s="34"/>
      <c r="H204" s="34"/>
      <c r="I204" s="34"/>
      <c r="J204" s="34"/>
      <c r="K204" s="34"/>
      <c r="L204" s="34"/>
      <c r="M204" s="34"/>
      <c r="N204" s="34"/>
      <c r="O204" s="34"/>
      <c r="P204" s="37"/>
      <c r="Q204" s="37"/>
      <c r="R204" s="37"/>
      <c r="S204" s="37"/>
      <c r="T204" s="37"/>
      <c r="U204" s="37"/>
      <c r="V204" s="38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</row>
    <row r="205" ht="14.25" customHeight="1">
      <c r="A205" s="37"/>
      <c r="B205" s="34"/>
      <c r="C205" s="34"/>
      <c r="D205" s="34"/>
      <c r="E205" s="34"/>
      <c r="F205" s="24"/>
      <c r="G205" s="34"/>
      <c r="H205" s="34"/>
      <c r="I205" s="34"/>
      <c r="J205" s="34"/>
      <c r="K205" s="34"/>
      <c r="L205" s="34"/>
      <c r="M205" s="34"/>
      <c r="N205" s="34"/>
      <c r="O205" s="34"/>
      <c r="P205" s="37"/>
      <c r="Q205" s="37"/>
      <c r="R205" s="37"/>
      <c r="S205" s="37"/>
      <c r="T205" s="37"/>
      <c r="U205" s="37"/>
      <c r="V205" s="38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</row>
    <row r="206" ht="14.25" customHeight="1">
      <c r="A206" s="37"/>
      <c r="B206" s="34"/>
      <c r="C206" s="34"/>
      <c r="D206" s="34"/>
      <c r="E206" s="34"/>
      <c r="F206" s="24"/>
      <c r="G206" s="34"/>
      <c r="H206" s="34"/>
      <c r="I206" s="34"/>
      <c r="J206" s="34"/>
      <c r="K206" s="34"/>
      <c r="L206" s="34"/>
      <c r="M206" s="34"/>
      <c r="N206" s="34"/>
      <c r="O206" s="34"/>
      <c r="P206" s="37"/>
      <c r="Q206" s="37"/>
      <c r="R206" s="37"/>
      <c r="S206" s="37"/>
      <c r="T206" s="37"/>
      <c r="U206" s="37"/>
      <c r="V206" s="38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</row>
    <row r="207" ht="14.25" customHeight="1">
      <c r="A207" s="37"/>
      <c r="B207" s="34"/>
      <c r="C207" s="34"/>
      <c r="D207" s="34"/>
      <c r="E207" s="34"/>
      <c r="F207" s="24"/>
      <c r="G207" s="34"/>
      <c r="H207" s="34"/>
      <c r="I207" s="34"/>
      <c r="J207" s="34"/>
      <c r="K207" s="34"/>
      <c r="L207" s="34"/>
      <c r="M207" s="34"/>
      <c r="N207" s="34"/>
      <c r="O207" s="34"/>
      <c r="P207" s="37"/>
      <c r="Q207" s="37"/>
      <c r="R207" s="37"/>
      <c r="S207" s="37"/>
      <c r="T207" s="37"/>
      <c r="U207" s="37"/>
      <c r="V207" s="38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</row>
    <row r="208" ht="14.25" customHeight="1">
      <c r="A208" s="37"/>
      <c r="B208" s="34"/>
      <c r="C208" s="34"/>
      <c r="D208" s="34"/>
      <c r="E208" s="34"/>
      <c r="F208" s="24"/>
      <c r="G208" s="34"/>
      <c r="H208" s="34"/>
      <c r="I208" s="34"/>
      <c r="J208" s="34"/>
      <c r="K208" s="34"/>
      <c r="L208" s="34"/>
      <c r="M208" s="34"/>
      <c r="N208" s="34"/>
      <c r="O208" s="34"/>
      <c r="P208" s="37"/>
      <c r="Q208" s="37"/>
      <c r="R208" s="37"/>
      <c r="S208" s="37"/>
      <c r="T208" s="37"/>
      <c r="U208" s="37"/>
      <c r="V208" s="38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</row>
    <row r="209" ht="14.25" customHeight="1">
      <c r="A209" s="37"/>
      <c r="B209" s="34"/>
      <c r="C209" s="34"/>
      <c r="D209" s="34"/>
      <c r="E209" s="34"/>
      <c r="F209" s="24"/>
      <c r="G209" s="34"/>
      <c r="H209" s="34"/>
      <c r="I209" s="34"/>
      <c r="J209" s="34"/>
      <c r="K209" s="34"/>
      <c r="L209" s="34"/>
      <c r="M209" s="34"/>
      <c r="N209" s="34"/>
      <c r="O209" s="34"/>
      <c r="P209" s="37"/>
      <c r="Q209" s="37"/>
      <c r="R209" s="37"/>
      <c r="S209" s="37"/>
      <c r="T209" s="37"/>
      <c r="U209" s="37"/>
      <c r="V209" s="38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</row>
    <row r="210" ht="14.25" customHeight="1">
      <c r="A210" s="37"/>
      <c r="B210" s="34"/>
      <c r="C210" s="34"/>
      <c r="D210" s="34"/>
      <c r="E210" s="34"/>
      <c r="F210" s="24"/>
      <c r="G210" s="34"/>
      <c r="H210" s="34"/>
      <c r="I210" s="34"/>
      <c r="J210" s="34"/>
      <c r="K210" s="34"/>
      <c r="L210" s="34"/>
      <c r="M210" s="34"/>
      <c r="N210" s="34"/>
      <c r="O210" s="34"/>
      <c r="P210" s="37"/>
      <c r="Q210" s="37"/>
      <c r="R210" s="37"/>
      <c r="S210" s="37"/>
      <c r="T210" s="37"/>
      <c r="U210" s="37"/>
      <c r="V210" s="38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</row>
    <row r="211" ht="14.25" customHeight="1">
      <c r="A211" s="37"/>
      <c r="B211" s="34"/>
      <c r="C211" s="34"/>
      <c r="D211" s="34"/>
      <c r="E211" s="34"/>
      <c r="F211" s="24"/>
      <c r="G211" s="34"/>
      <c r="H211" s="34"/>
      <c r="I211" s="34"/>
      <c r="J211" s="34"/>
      <c r="K211" s="34"/>
      <c r="L211" s="34"/>
      <c r="M211" s="34"/>
      <c r="N211" s="34"/>
      <c r="O211" s="34"/>
      <c r="P211" s="37"/>
      <c r="Q211" s="37"/>
      <c r="R211" s="37"/>
      <c r="S211" s="37"/>
      <c r="T211" s="37"/>
      <c r="U211" s="37"/>
      <c r="V211" s="38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</row>
    <row r="212" ht="14.25" customHeight="1">
      <c r="A212" s="37"/>
      <c r="B212" s="34"/>
      <c r="C212" s="34"/>
      <c r="D212" s="34"/>
      <c r="E212" s="34"/>
      <c r="F212" s="24"/>
      <c r="G212" s="34"/>
      <c r="H212" s="34"/>
      <c r="I212" s="34"/>
      <c r="J212" s="34"/>
      <c r="K212" s="34"/>
      <c r="L212" s="34"/>
      <c r="M212" s="34"/>
      <c r="N212" s="34"/>
      <c r="O212" s="34"/>
      <c r="P212" s="37"/>
      <c r="Q212" s="37"/>
      <c r="R212" s="37"/>
      <c r="S212" s="37"/>
      <c r="T212" s="37"/>
      <c r="U212" s="37"/>
      <c r="V212" s="38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</row>
    <row r="213" ht="14.25" customHeight="1">
      <c r="A213" s="37"/>
      <c r="B213" s="34"/>
      <c r="C213" s="34"/>
      <c r="D213" s="34"/>
      <c r="E213" s="34"/>
      <c r="F213" s="24"/>
      <c r="G213" s="34"/>
      <c r="H213" s="34"/>
      <c r="I213" s="34"/>
      <c r="J213" s="34"/>
      <c r="K213" s="34"/>
      <c r="L213" s="34"/>
      <c r="M213" s="34"/>
      <c r="N213" s="34"/>
      <c r="O213" s="34"/>
      <c r="P213" s="37"/>
      <c r="Q213" s="37"/>
      <c r="R213" s="37"/>
      <c r="S213" s="37"/>
      <c r="T213" s="37"/>
      <c r="U213" s="37"/>
      <c r="V213" s="38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</row>
    <row r="214" ht="14.25" customHeight="1">
      <c r="A214" s="37"/>
      <c r="B214" s="34"/>
      <c r="C214" s="34"/>
      <c r="D214" s="34"/>
      <c r="E214" s="34"/>
      <c r="F214" s="24"/>
      <c r="G214" s="34"/>
      <c r="H214" s="34"/>
      <c r="I214" s="34"/>
      <c r="J214" s="34"/>
      <c r="K214" s="34"/>
      <c r="L214" s="34"/>
      <c r="M214" s="34"/>
      <c r="N214" s="34"/>
      <c r="O214" s="34"/>
      <c r="P214" s="37"/>
      <c r="Q214" s="37"/>
      <c r="R214" s="37"/>
      <c r="S214" s="37"/>
      <c r="T214" s="37"/>
      <c r="U214" s="37"/>
      <c r="V214" s="38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</row>
    <row r="215" ht="14.25" customHeight="1">
      <c r="A215" s="37"/>
      <c r="B215" s="34"/>
      <c r="C215" s="34"/>
      <c r="D215" s="34"/>
      <c r="E215" s="34"/>
      <c r="F215" s="24"/>
      <c r="G215" s="34"/>
      <c r="H215" s="34"/>
      <c r="I215" s="34"/>
      <c r="J215" s="34"/>
      <c r="K215" s="34"/>
      <c r="L215" s="34"/>
      <c r="M215" s="34"/>
      <c r="N215" s="34"/>
      <c r="O215" s="34"/>
      <c r="P215" s="37"/>
      <c r="Q215" s="37"/>
      <c r="R215" s="37"/>
      <c r="S215" s="37"/>
      <c r="T215" s="37"/>
      <c r="U215" s="37"/>
      <c r="V215" s="38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</row>
    <row r="216" ht="14.25" customHeight="1">
      <c r="A216" s="37"/>
      <c r="B216" s="34"/>
      <c r="C216" s="34"/>
      <c r="D216" s="34"/>
      <c r="E216" s="34"/>
      <c r="F216" s="24"/>
      <c r="G216" s="34"/>
      <c r="H216" s="34"/>
      <c r="I216" s="34"/>
      <c r="J216" s="34"/>
      <c r="K216" s="34"/>
      <c r="L216" s="34"/>
      <c r="M216" s="34"/>
      <c r="N216" s="34"/>
      <c r="O216" s="34"/>
      <c r="P216" s="37"/>
      <c r="Q216" s="37"/>
      <c r="R216" s="37"/>
      <c r="S216" s="37"/>
      <c r="T216" s="37"/>
      <c r="U216" s="37"/>
      <c r="V216" s="38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</row>
    <row r="217" ht="14.25" customHeight="1">
      <c r="A217" s="37"/>
      <c r="B217" s="34"/>
      <c r="C217" s="34"/>
      <c r="D217" s="34"/>
      <c r="E217" s="34"/>
      <c r="F217" s="24"/>
      <c r="G217" s="34"/>
      <c r="H217" s="34"/>
      <c r="I217" s="34"/>
      <c r="J217" s="34"/>
      <c r="K217" s="34"/>
      <c r="L217" s="34"/>
      <c r="M217" s="34"/>
      <c r="N217" s="34"/>
      <c r="O217" s="34"/>
      <c r="P217" s="37"/>
      <c r="Q217" s="37"/>
      <c r="R217" s="37"/>
      <c r="S217" s="37"/>
      <c r="T217" s="37"/>
      <c r="U217" s="37"/>
      <c r="V217" s="38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</row>
    <row r="218" ht="14.25" customHeight="1">
      <c r="A218" s="37"/>
      <c r="B218" s="34"/>
      <c r="C218" s="34"/>
      <c r="D218" s="34"/>
      <c r="E218" s="34"/>
      <c r="F218" s="24"/>
      <c r="G218" s="34"/>
      <c r="H218" s="34"/>
      <c r="I218" s="34"/>
      <c r="J218" s="34"/>
      <c r="K218" s="34"/>
      <c r="L218" s="34"/>
      <c r="M218" s="34"/>
      <c r="N218" s="34"/>
      <c r="O218" s="34"/>
      <c r="P218" s="37"/>
      <c r="Q218" s="37"/>
      <c r="R218" s="37"/>
      <c r="S218" s="37"/>
      <c r="T218" s="37"/>
      <c r="U218" s="37"/>
      <c r="V218" s="38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</row>
    <row r="219" ht="14.25" customHeight="1">
      <c r="A219" s="37"/>
      <c r="B219" s="34"/>
      <c r="C219" s="34"/>
      <c r="D219" s="34"/>
      <c r="E219" s="34"/>
      <c r="F219" s="24"/>
      <c r="G219" s="34"/>
      <c r="H219" s="34"/>
      <c r="I219" s="34"/>
      <c r="J219" s="34"/>
      <c r="K219" s="34"/>
      <c r="L219" s="34"/>
      <c r="M219" s="34"/>
      <c r="N219" s="34"/>
      <c r="O219" s="34"/>
      <c r="P219" s="37"/>
      <c r="Q219" s="37"/>
      <c r="R219" s="37"/>
      <c r="S219" s="37"/>
      <c r="T219" s="37"/>
      <c r="U219" s="37"/>
      <c r="V219" s="38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</row>
    <row r="220" ht="14.25" customHeight="1">
      <c r="A220" s="37"/>
      <c r="B220" s="34"/>
      <c r="C220" s="34"/>
      <c r="D220" s="34"/>
      <c r="E220" s="34"/>
      <c r="F220" s="24"/>
      <c r="G220" s="34"/>
      <c r="H220" s="34"/>
      <c r="I220" s="34"/>
      <c r="J220" s="34"/>
      <c r="K220" s="34"/>
      <c r="L220" s="34"/>
      <c r="M220" s="34"/>
      <c r="N220" s="34"/>
      <c r="O220" s="34"/>
      <c r="P220" s="37"/>
      <c r="Q220" s="37"/>
      <c r="R220" s="37"/>
      <c r="S220" s="37"/>
      <c r="T220" s="37"/>
      <c r="U220" s="37"/>
      <c r="V220" s="38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</row>
    <row r="221" ht="14.25" customHeight="1">
      <c r="A221" s="37"/>
      <c r="B221" s="34"/>
      <c r="C221" s="34"/>
      <c r="D221" s="34"/>
      <c r="E221" s="34"/>
      <c r="F221" s="24"/>
      <c r="G221" s="34"/>
      <c r="H221" s="34"/>
      <c r="I221" s="34"/>
      <c r="J221" s="34"/>
      <c r="K221" s="34"/>
      <c r="L221" s="34"/>
      <c r="M221" s="34"/>
      <c r="N221" s="34"/>
      <c r="O221" s="34"/>
      <c r="P221" s="37"/>
      <c r="Q221" s="37"/>
      <c r="R221" s="37"/>
      <c r="S221" s="37"/>
      <c r="T221" s="37"/>
      <c r="U221" s="37"/>
      <c r="V221" s="38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</row>
    <row r="222" ht="14.25" customHeight="1">
      <c r="A222" s="37"/>
      <c r="B222" s="34"/>
      <c r="C222" s="34"/>
      <c r="D222" s="34"/>
      <c r="E222" s="34"/>
      <c r="F222" s="24"/>
      <c r="G222" s="34"/>
      <c r="H222" s="34"/>
      <c r="I222" s="34"/>
      <c r="J222" s="34"/>
      <c r="K222" s="34"/>
      <c r="L222" s="34"/>
      <c r="M222" s="34"/>
      <c r="N222" s="34"/>
      <c r="O222" s="34"/>
      <c r="P222" s="37"/>
      <c r="Q222" s="37"/>
      <c r="R222" s="37"/>
      <c r="S222" s="37"/>
      <c r="T222" s="37"/>
      <c r="U222" s="37"/>
      <c r="V222" s="38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</row>
    <row r="223" ht="14.25" customHeight="1">
      <c r="A223" s="37"/>
      <c r="B223" s="34"/>
      <c r="C223" s="34"/>
      <c r="D223" s="34"/>
      <c r="E223" s="34"/>
      <c r="F223" s="24"/>
      <c r="G223" s="34"/>
      <c r="H223" s="34"/>
      <c r="I223" s="34"/>
      <c r="J223" s="34"/>
      <c r="K223" s="34"/>
      <c r="L223" s="34"/>
      <c r="M223" s="34"/>
      <c r="N223" s="34"/>
      <c r="O223" s="34"/>
      <c r="P223" s="37"/>
      <c r="Q223" s="37"/>
      <c r="R223" s="37"/>
      <c r="S223" s="37"/>
      <c r="T223" s="37"/>
      <c r="U223" s="37"/>
      <c r="V223" s="38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</row>
    <row r="224" ht="14.25" customHeight="1">
      <c r="A224" s="37"/>
      <c r="B224" s="34"/>
      <c r="C224" s="34"/>
      <c r="D224" s="34"/>
      <c r="E224" s="34"/>
      <c r="F224" s="24"/>
      <c r="G224" s="34"/>
      <c r="H224" s="34"/>
      <c r="I224" s="34"/>
      <c r="J224" s="34"/>
      <c r="K224" s="34"/>
      <c r="L224" s="34"/>
      <c r="M224" s="34"/>
      <c r="N224" s="34"/>
      <c r="O224" s="34"/>
      <c r="P224" s="37"/>
      <c r="Q224" s="37"/>
      <c r="R224" s="37"/>
      <c r="S224" s="37"/>
      <c r="T224" s="37"/>
      <c r="U224" s="37"/>
      <c r="V224" s="38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</row>
    <row r="225" ht="14.25" customHeight="1">
      <c r="A225" s="37"/>
      <c r="B225" s="34"/>
      <c r="C225" s="34"/>
      <c r="D225" s="34"/>
      <c r="E225" s="34"/>
      <c r="F225" s="24"/>
      <c r="G225" s="34"/>
      <c r="H225" s="34"/>
      <c r="I225" s="34"/>
      <c r="J225" s="34"/>
      <c r="K225" s="34"/>
      <c r="L225" s="34"/>
      <c r="M225" s="34"/>
      <c r="N225" s="34"/>
      <c r="O225" s="34"/>
      <c r="P225" s="37"/>
      <c r="Q225" s="37"/>
      <c r="R225" s="37"/>
      <c r="S225" s="37"/>
      <c r="T225" s="37"/>
      <c r="U225" s="37"/>
      <c r="V225" s="38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</row>
    <row r="226" ht="14.25" customHeight="1">
      <c r="A226" s="37"/>
      <c r="B226" s="34"/>
      <c r="C226" s="34"/>
      <c r="D226" s="34"/>
      <c r="E226" s="34"/>
      <c r="F226" s="24"/>
      <c r="G226" s="34"/>
      <c r="H226" s="34"/>
      <c r="I226" s="34"/>
      <c r="J226" s="34"/>
      <c r="K226" s="34"/>
      <c r="L226" s="34"/>
      <c r="M226" s="34"/>
      <c r="N226" s="34"/>
      <c r="O226" s="34"/>
      <c r="P226" s="37"/>
      <c r="Q226" s="37"/>
      <c r="R226" s="37"/>
      <c r="S226" s="37"/>
      <c r="T226" s="37"/>
      <c r="U226" s="37"/>
      <c r="V226" s="38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</row>
    <row r="227" ht="14.25" customHeight="1">
      <c r="A227" s="37"/>
      <c r="B227" s="34"/>
      <c r="C227" s="34"/>
      <c r="D227" s="34"/>
      <c r="E227" s="34"/>
      <c r="F227" s="24"/>
      <c r="G227" s="34"/>
      <c r="H227" s="34"/>
      <c r="I227" s="34"/>
      <c r="J227" s="34"/>
      <c r="K227" s="34"/>
      <c r="L227" s="34"/>
      <c r="M227" s="34"/>
      <c r="N227" s="34"/>
      <c r="O227" s="34"/>
      <c r="P227" s="37"/>
      <c r="Q227" s="37"/>
      <c r="R227" s="37"/>
      <c r="S227" s="37"/>
      <c r="T227" s="37"/>
      <c r="U227" s="37"/>
      <c r="V227" s="38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</row>
    <row r="228" ht="14.25" customHeight="1">
      <c r="A228" s="37"/>
      <c r="B228" s="34"/>
      <c r="C228" s="34"/>
      <c r="D228" s="34"/>
      <c r="E228" s="34"/>
      <c r="F228" s="24"/>
      <c r="G228" s="34"/>
      <c r="H228" s="34"/>
      <c r="I228" s="34"/>
      <c r="J228" s="34"/>
      <c r="K228" s="34"/>
      <c r="L228" s="34"/>
      <c r="M228" s="34"/>
      <c r="N228" s="34"/>
      <c r="O228" s="34"/>
      <c r="P228" s="37"/>
      <c r="Q228" s="37"/>
      <c r="R228" s="37"/>
      <c r="S228" s="37"/>
      <c r="T228" s="37"/>
      <c r="U228" s="37"/>
      <c r="V228" s="38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</row>
    <row r="229" ht="14.25" customHeight="1">
      <c r="A229" s="37"/>
      <c r="B229" s="34"/>
      <c r="C229" s="34"/>
      <c r="D229" s="34"/>
      <c r="E229" s="34"/>
      <c r="F229" s="24"/>
      <c r="G229" s="34"/>
      <c r="H229" s="34"/>
      <c r="I229" s="34"/>
      <c r="J229" s="34"/>
      <c r="K229" s="34"/>
      <c r="L229" s="34"/>
      <c r="M229" s="34"/>
      <c r="N229" s="34"/>
      <c r="O229" s="34"/>
      <c r="P229" s="37"/>
      <c r="Q229" s="37"/>
      <c r="R229" s="37"/>
      <c r="S229" s="37"/>
      <c r="T229" s="37"/>
      <c r="U229" s="37"/>
      <c r="V229" s="38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</row>
    <row r="230" ht="14.25" customHeight="1">
      <c r="A230" s="37"/>
      <c r="B230" s="34"/>
      <c r="C230" s="34"/>
      <c r="D230" s="34"/>
      <c r="E230" s="34"/>
      <c r="F230" s="24"/>
      <c r="G230" s="34"/>
      <c r="H230" s="34"/>
      <c r="I230" s="34"/>
      <c r="J230" s="34"/>
      <c r="K230" s="34"/>
      <c r="L230" s="34"/>
      <c r="M230" s="34"/>
      <c r="N230" s="34"/>
      <c r="O230" s="34"/>
      <c r="P230" s="37"/>
      <c r="Q230" s="37"/>
      <c r="R230" s="37"/>
      <c r="S230" s="37"/>
      <c r="T230" s="37"/>
      <c r="U230" s="37"/>
      <c r="V230" s="38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</row>
    <row r="231" ht="14.25" customHeight="1">
      <c r="A231" s="37"/>
      <c r="B231" s="34"/>
      <c r="C231" s="34"/>
      <c r="D231" s="34"/>
      <c r="E231" s="34"/>
      <c r="F231" s="24"/>
      <c r="G231" s="34"/>
      <c r="H231" s="34"/>
      <c r="I231" s="34"/>
      <c r="J231" s="34"/>
      <c r="K231" s="34"/>
      <c r="L231" s="34"/>
      <c r="M231" s="34"/>
      <c r="N231" s="34"/>
      <c r="O231" s="34"/>
      <c r="P231" s="37"/>
      <c r="Q231" s="37"/>
      <c r="R231" s="37"/>
      <c r="S231" s="37"/>
      <c r="T231" s="37"/>
      <c r="U231" s="37"/>
      <c r="V231" s="38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</row>
    <row r="232" ht="14.25" customHeight="1">
      <c r="A232" s="37"/>
      <c r="B232" s="34"/>
      <c r="C232" s="34"/>
      <c r="D232" s="34"/>
      <c r="E232" s="34"/>
      <c r="F232" s="24"/>
      <c r="G232" s="34"/>
      <c r="H232" s="34"/>
      <c r="I232" s="34"/>
      <c r="J232" s="34"/>
      <c r="K232" s="34"/>
      <c r="L232" s="34"/>
      <c r="M232" s="34"/>
      <c r="N232" s="34"/>
      <c r="O232" s="34"/>
      <c r="P232" s="37"/>
      <c r="Q232" s="37"/>
      <c r="R232" s="37"/>
      <c r="S232" s="37"/>
      <c r="T232" s="37"/>
      <c r="U232" s="37"/>
      <c r="V232" s="38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</row>
    <row r="233" ht="14.25" customHeight="1">
      <c r="A233" s="37"/>
      <c r="B233" s="34"/>
      <c r="C233" s="34"/>
      <c r="D233" s="34"/>
      <c r="E233" s="34"/>
      <c r="F233" s="24"/>
      <c r="G233" s="34"/>
      <c r="H233" s="34"/>
      <c r="I233" s="34"/>
      <c r="J233" s="34"/>
      <c r="K233" s="34"/>
      <c r="L233" s="34"/>
      <c r="M233" s="34"/>
      <c r="N233" s="34"/>
      <c r="O233" s="34"/>
      <c r="P233" s="37"/>
      <c r="Q233" s="37"/>
      <c r="R233" s="37"/>
      <c r="S233" s="37"/>
      <c r="T233" s="37"/>
      <c r="U233" s="37"/>
      <c r="V233" s="38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</row>
    <row r="234" ht="14.25" customHeight="1">
      <c r="A234" s="37"/>
      <c r="B234" s="34"/>
      <c r="C234" s="34"/>
      <c r="D234" s="34"/>
      <c r="E234" s="34"/>
      <c r="F234" s="24"/>
      <c r="G234" s="34"/>
      <c r="H234" s="34"/>
      <c r="I234" s="34"/>
      <c r="J234" s="34"/>
      <c r="K234" s="34"/>
      <c r="L234" s="34"/>
      <c r="M234" s="34"/>
      <c r="N234" s="34"/>
      <c r="O234" s="34"/>
      <c r="P234" s="37"/>
      <c r="Q234" s="37"/>
      <c r="R234" s="37"/>
      <c r="S234" s="37"/>
      <c r="T234" s="37"/>
      <c r="U234" s="37"/>
      <c r="V234" s="38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</row>
    <row r="235" ht="14.25" customHeight="1">
      <c r="A235" s="37"/>
      <c r="B235" s="34"/>
      <c r="C235" s="34"/>
      <c r="D235" s="34"/>
      <c r="E235" s="34"/>
      <c r="F235" s="24"/>
      <c r="G235" s="34"/>
      <c r="H235" s="34"/>
      <c r="I235" s="34"/>
      <c r="J235" s="34"/>
      <c r="K235" s="34"/>
      <c r="L235" s="34"/>
      <c r="M235" s="34"/>
      <c r="N235" s="34"/>
      <c r="O235" s="34"/>
      <c r="P235" s="37"/>
      <c r="Q235" s="37"/>
      <c r="R235" s="37"/>
      <c r="S235" s="37"/>
      <c r="T235" s="37"/>
      <c r="U235" s="37"/>
      <c r="V235" s="38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</row>
    <row r="236" ht="14.25" customHeight="1">
      <c r="A236" s="37"/>
      <c r="B236" s="34"/>
      <c r="C236" s="34"/>
      <c r="D236" s="34"/>
      <c r="E236" s="34"/>
      <c r="F236" s="24"/>
      <c r="G236" s="34"/>
      <c r="H236" s="34"/>
      <c r="I236" s="34"/>
      <c r="J236" s="34"/>
      <c r="K236" s="34"/>
      <c r="L236" s="34"/>
      <c r="M236" s="34"/>
      <c r="N236" s="34"/>
      <c r="O236" s="34"/>
      <c r="P236" s="37"/>
      <c r="Q236" s="37"/>
      <c r="R236" s="37"/>
      <c r="S236" s="37"/>
      <c r="T236" s="37"/>
      <c r="U236" s="37"/>
      <c r="V236" s="38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</row>
    <row r="237" ht="14.25" customHeight="1">
      <c r="A237" s="37"/>
      <c r="B237" s="34"/>
      <c r="C237" s="34"/>
      <c r="D237" s="34"/>
      <c r="E237" s="34"/>
      <c r="F237" s="24"/>
      <c r="G237" s="34"/>
      <c r="H237" s="34"/>
      <c r="I237" s="34"/>
      <c r="J237" s="34"/>
      <c r="K237" s="34"/>
      <c r="L237" s="34"/>
      <c r="M237" s="34"/>
      <c r="N237" s="34"/>
      <c r="O237" s="34"/>
      <c r="P237" s="37"/>
      <c r="Q237" s="37"/>
      <c r="R237" s="37"/>
      <c r="S237" s="37"/>
      <c r="T237" s="37"/>
      <c r="U237" s="37"/>
      <c r="V237" s="38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</row>
    <row r="238" ht="14.25" customHeight="1">
      <c r="A238" s="37"/>
      <c r="B238" s="34"/>
      <c r="C238" s="34"/>
      <c r="D238" s="34"/>
      <c r="E238" s="34"/>
      <c r="F238" s="24"/>
      <c r="G238" s="34"/>
      <c r="H238" s="34"/>
      <c r="I238" s="34"/>
      <c r="J238" s="34"/>
      <c r="K238" s="34"/>
      <c r="L238" s="34"/>
      <c r="M238" s="34"/>
      <c r="N238" s="34"/>
      <c r="O238" s="34"/>
      <c r="P238" s="37"/>
      <c r="Q238" s="37"/>
      <c r="R238" s="37"/>
      <c r="S238" s="37"/>
      <c r="T238" s="37"/>
      <c r="U238" s="37"/>
      <c r="V238" s="38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</row>
    <row r="239" ht="14.25" customHeight="1">
      <c r="A239" s="37"/>
      <c r="B239" s="34"/>
      <c r="C239" s="34"/>
      <c r="D239" s="34"/>
      <c r="E239" s="34"/>
      <c r="F239" s="24"/>
      <c r="G239" s="34"/>
      <c r="H239" s="34"/>
      <c r="I239" s="34"/>
      <c r="J239" s="34"/>
      <c r="K239" s="34"/>
      <c r="L239" s="34"/>
      <c r="M239" s="34"/>
      <c r="N239" s="34"/>
      <c r="O239" s="34"/>
      <c r="P239" s="37"/>
      <c r="Q239" s="37"/>
      <c r="R239" s="37"/>
      <c r="S239" s="37"/>
      <c r="T239" s="37"/>
      <c r="U239" s="37"/>
      <c r="V239" s="38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</row>
    <row r="240" ht="14.25" customHeight="1">
      <c r="A240" s="37"/>
      <c r="B240" s="34"/>
      <c r="C240" s="34"/>
      <c r="D240" s="34"/>
      <c r="E240" s="34"/>
      <c r="F240" s="24"/>
      <c r="G240" s="34"/>
      <c r="H240" s="34"/>
      <c r="I240" s="34"/>
      <c r="J240" s="34"/>
      <c r="K240" s="34"/>
      <c r="L240" s="34"/>
      <c r="M240" s="34"/>
      <c r="N240" s="34"/>
      <c r="O240" s="34"/>
      <c r="P240" s="37"/>
      <c r="Q240" s="37"/>
      <c r="R240" s="37"/>
      <c r="S240" s="37"/>
      <c r="T240" s="37"/>
      <c r="U240" s="37"/>
      <c r="V240" s="38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</row>
    <row r="241" ht="14.25" customHeight="1">
      <c r="A241" s="37"/>
      <c r="B241" s="34"/>
      <c r="C241" s="34"/>
      <c r="D241" s="34"/>
      <c r="E241" s="34"/>
      <c r="F241" s="24"/>
      <c r="G241" s="34"/>
      <c r="H241" s="34"/>
      <c r="I241" s="34"/>
      <c r="J241" s="34"/>
      <c r="K241" s="34"/>
      <c r="L241" s="34"/>
      <c r="M241" s="34"/>
      <c r="N241" s="34"/>
      <c r="O241" s="34"/>
      <c r="P241" s="37"/>
      <c r="Q241" s="37"/>
      <c r="R241" s="37"/>
      <c r="S241" s="37"/>
      <c r="T241" s="37"/>
      <c r="U241" s="37"/>
      <c r="V241" s="38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</row>
    <row r="242" ht="14.25" customHeight="1">
      <c r="A242" s="37"/>
      <c r="B242" s="34"/>
      <c r="C242" s="34"/>
      <c r="D242" s="34"/>
      <c r="E242" s="34"/>
      <c r="F242" s="24"/>
      <c r="G242" s="34"/>
      <c r="H242" s="34"/>
      <c r="I242" s="34"/>
      <c r="J242" s="34"/>
      <c r="K242" s="34"/>
      <c r="L242" s="34"/>
      <c r="M242" s="34"/>
      <c r="N242" s="34"/>
      <c r="O242" s="34"/>
      <c r="P242" s="37"/>
      <c r="Q242" s="37"/>
      <c r="R242" s="37"/>
      <c r="S242" s="37"/>
      <c r="T242" s="37"/>
      <c r="U242" s="37"/>
      <c r="V242" s="38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</row>
    <row r="243" ht="14.25" customHeight="1">
      <c r="A243" s="37"/>
      <c r="B243" s="34"/>
      <c r="C243" s="34"/>
      <c r="D243" s="34"/>
      <c r="E243" s="34"/>
      <c r="F243" s="24"/>
      <c r="G243" s="34"/>
      <c r="H243" s="34"/>
      <c r="I243" s="34"/>
      <c r="J243" s="34"/>
      <c r="K243" s="34"/>
      <c r="L243" s="34"/>
      <c r="M243" s="34"/>
      <c r="N243" s="34"/>
      <c r="O243" s="34"/>
      <c r="P243" s="37"/>
      <c r="Q243" s="37"/>
      <c r="R243" s="37"/>
      <c r="S243" s="37"/>
      <c r="T243" s="37"/>
      <c r="U243" s="37"/>
      <c r="V243" s="38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</row>
    <row r="244" ht="14.25" customHeight="1">
      <c r="A244" s="37"/>
      <c r="B244" s="34"/>
      <c r="C244" s="34"/>
      <c r="D244" s="34"/>
      <c r="E244" s="34"/>
      <c r="F244" s="24"/>
      <c r="G244" s="34"/>
      <c r="H244" s="34"/>
      <c r="I244" s="34"/>
      <c r="J244" s="34"/>
      <c r="K244" s="34"/>
      <c r="L244" s="34"/>
      <c r="M244" s="34"/>
      <c r="N244" s="34"/>
      <c r="O244" s="34"/>
      <c r="P244" s="37"/>
      <c r="Q244" s="37"/>
      <c r="R244" s="37"/>
      <c r="S244" s="37"/>
      <c r="T244" s="37"/>
      <c r="U244" s="37"/>
      <c r="V244" s="38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</row>
    <row r="245" ht="14.25" customHeight="1">
      <c r="A245" s="37"/>
      <c r="B245" s="34"/>
      <c r="C245" s="34"/>
      <c r="D245" s="34"/>
      <c r="E245" s="34"/>
      <c r="F245" s="24"/>
      <c r="G245" s="34"/>
      <c r="H245" s="34"/>
      <c r="I245" s="34"/>
      <c r="J245" s="34"/>
      <c r="K245" s="34"/>
      <c r="L245" s="34"/>
      <c r="M245" s="34"/>
      <c r="N245" s="34"/>
      <c r="O245" s="34"/>
      <c r="P245" s="37"/>
      <c r="Q245" s="37"/>
      <c r="R245" s="37"/>
      <c r="S245" s="37"/>
      <c r="T245" s="37"/>
      <c r="U245" s="37"/>
      <c r="V245" s="38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</row>
    <row r="246" ht="14.25" customHeight="1">
      <c r="A246" s="37"/>
      <c r="B246" s="34"/>
      <c r="C246" s="34"/>
      <c r="D246" s="34"/>
      <c r="E246" s="34"/>
      <c r="F246" s="24"/>
      <c r="G246" s="34"/>
      <c r="H246" s="34"/>
      <c r="I246" s="34"/>
      <c r="J246" s="34"/>
      <c r="K246" s="34"/>
      <c r="L246" s="34"/>
      <c r="M246" s="34"/>
      <c r="N246" s="34"/>
      <c r="O246" s="34"/>
      <c r="P246" s="37"/>
      <c r="Q246" s="37"/>
      <c r="R246" s="37"/>
      <c r="S246" s="37"/>
      <c r="T246" s="37"/>
      <c r="U246" s="37"/>
      <c r="V246" s="38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</row>
    <row r="247" ht="14.25" customHeight="1">
      <c r="A247" s="37"/>
      <c r="B247" s="34"/>
      <c r="C247" s="34"/>
      <c r="D247" s="34"/>
      <c r="E247" s="34"/>
      <c r="F247" s="24"/>
      <c r="G247" s="34"/>
      <c r="H247" s="34"/>
      <c r="I247" s="34"/>
      <c r="J247" s="34"/>
      <c r="K247" s="34"/>
      <c r="L247" s="34"/>
      <c r="M247" s="34"/>
      <c r="N247" s="34"/>
      <c r="O247" s="34"/>
      <c r="P247" s="37"/>
      <c r="Q247" s="37"/>
      <c r="R247" s="37"/>
      <c r="S247" s="37"/>
      <c r="T247" s="37"/>
      <c r="U247" s="37"/>
      <c r="V247" s="38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</row>
    <row r="248" ht="14.25" customHeight="1">
      <c r="A248" s="37"/>
      <c r="B248" s="34"/>
      <c r="C248" s="34"/>
      <c r="D248" s="34"/>
      <c r="E248" s="34"/>
      <c r="F248" s="24"/>
      <c r="G248" s="34"/>
      <c r="H248" s="34"/>
      <c r="I248" s="34"/>
      <c r="J248" s="34"/>
      <c r="K248" s="34"/>
      <c r="L248" s="34"/>
      <c r="M248" s="34"/>
      <c r="N248" s="34"/>
      <c r="O248" s="34"/>
      <c r="P248" s="37"/>
      <c r="Q248" s="37"/>
      <c r="R248" s="37"/>
      <c r="S248" s="37"/>
      <c r="T248" s="37"/>
      <c r="U248" s="37"/>
      <c r="V248" s="38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</row>
    <row r="249" ht="14.25" customHeight="1">
      <c r="A249" s="37"/>
      <c r="B249" s="34"/>
      <c r="C249" s="34"/>
      <c r="D249" s="34"/>
      <c r="E249" s="34"/>
      <c r="F249" s="24"/>
      <c r="G249" s="34"/>
      <c r="H249" s="34"/>
      <c r="I249" s="34"/>
      <c r="J249" s="34"/>
      <c r="K249" s="34"/>
      <c r="L249" s="34"/>
      <c r="M249" s="34"/>
      <c r="N249" s="34"/>
      <c r="O249" s="34"/>
      <c r="P249" s="37"/>
      <c r="Q249" s="37"/>
      <c r="R249" s="37"/>
      <c r="S249" s="37"/>
      <c r="T249" s="37"/>
      <c r="U249" s="37"/>
      <c r="V249" s="38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</row>
    <row r="250" ht="14.25" customHeight="1">
      <c r="A250" s="37"/>
      <c r="B250" s="34"/>
      <c r="C250" s="34"/>
      <c r="D250" s="34"/>
      <c r="E250" s="34"/>
      <c r="F250" s="24"/>
      <c r="G250" s="34"/>
      <c r="H250" s="34"/>
      <c r="I250" s="34"/>
      <c r="J250" s="34"/>
      <c r="K250" s="34"/>
      <c r="L250" s="34"/>
      <c r="M250" s="34"/>
      <c r="N250" s="34"/>
      <c r="O250" s="34"/>
      <c r="P250" s="37"/>
      <c r="Q250" s="37"/>
      <c r="R250" s="37"/>
      <c r="S250" s="37"/>
      <c r="T250" s="37"/>
      <c r="U250" s="37"/>
      <c r="V250" s="38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</row>
    <row r="251" ht="14.25" customHeight="1">
      <c r="A251" s="37"/>
      <c r="B251" s="34"/>
      <c r="C251" s="34"/>
      <c r="D251" s="34"/>
      <c r="E251" s="34"/>
      <c r="F251" s="24"/>
      <c r="G251" s="34"/>
      <c r="H251" s="34"/>
      <c r="I251" s="34"/>
      <c r="J251" s="34"/>
      <c r="K251" s="34"/>
      <c r="L251" s="34"/>
      <c r="M251" s="34"/>
      <c r="N251" s="34"/>
      <c r="O251" s="34"/>
      <c r="P251" s="37"/>
      <c r="Q251" s="37"/>
      <c r="R251" s="37"/>
      <c r="S251" s="37"/>
      <c r="T251" s="37"/>
      <c r="U251" s="37"/>
      <c r="V251" s="38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</row>
    <row r="252" ht="14.25" customHeight="1">
      <c r="A252" s="37"/>
      <c r="B252" s="34"/>
      <c r="C252" s="34"/>
      <c r="D252" s="34"/>
      <c r="E252" s="34"/>
      <c r="F252" s="24"/>
      <c r="G252" s="34"/>
      <c r="H252" s="34"/>
      <c r="I252" s="34"/>
      <c r="J252" s="34"/>
      <c r="K252" s="34"/>
      <c r="L252" s="34"/>
      <c r="M252" s="34"/>
      <c r="N252" s="34"/>
      <c r="O252" s="34"/>
      <c r="P252" s="37"/>
      <c r="Q252" s="37"/>
      <c r="R252" s="37"/>
      <c r="S252" s="37"/>
      <c r="T252" s="37"/>
      <c r="U252" s="37"/>
      <c r="V252" s="38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</row>
    <row r="253" ht="14.25" customHeight="1">
      <c r="A253" s="37"/>
      <c r="B253" s="34"/>
      <c r="C253" s="34"/>
      <c r="D253" s="34"/>
      <c r="E253" s="34"/>
      <c r="F253" s="24"/>
      <c r="G253" s="34"/>
      <c r="H253" s="34"/>
      <c r="I253" s="34"/>
      <c r="J253" s="34"/>
      <c r="K253" s="34"/>
      <c r="L253" s="34"/>
      <c r="M253" s="34"/>
      <c r="N253" s="34"/>
      <c r="O253" s="34"/>
      <c r="P253" s="37"/>
      <c r="Q253" s="37"/>
      <c r="R253" s="37"/>
      <c r="S253" s="37"/>
      <c r="T253" s="37"/>
      <c r="U253" s="37"/>
      <c r="V253" s="38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</row>
    <row r="254" ht="14.25" customHeight="1">
      <c r="A254" s="37"/>
      <c r="B254" s="34"/>
      <c r="C254" s="34"/>
      <c r="D254" s="34"/>
      <c r="E254" s="34"/>
      <c r="F254" s="24"/>
      <c r="G254" s="34"/>
      <c r="H254" s="34"/>
      <c r="I254" s="34"/>
      <c r="J254" s="34"/>
      <c r="K254" s="34"/>
      <c r="L254" s="34"/>
      <c r="M254" s="34"/>
      <c r="N254" s="34"/>
      <c r="O254" s="34"/>
      <c r="P254" s="37"/>
      <c r="Q254" s="37"/>
      <c r="R254" s="37"/>
      <c r="S254" s="37"/>
      <c r="T254" s="37"/>
      <c r="U254" s="37"/>
      <c r="V254" s="38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</row>
    <row r="255" ht="14.25" customHeight="1">
      <c r="A255" s="37"/>
      <c r="B255" s="34"/>
      <c r="C255" s="34"/>
      <c r="D255" s="34"/>
      <c r="E255" s="34"/>
      <c r="F255" s="24"/>
      <c r="G255" s="34"/>
      <c r="H255" s="34"/>
      <c r="I255" s="34"/>
      <c r="J255" s="34"/>
      <c r="K255" s="34"/>
      <c r="L255" s="34"/>
      <c r="M255" s="34"/>
      <c r="N255" s="34"/>
      <c r="O255" s="34"/>
      <c r="P255" s="37"/>
      <c r="Q255" s="37"/>
      <c r="R255" s="37"/>
      <c r="S255" s="37"/>
      <c r="T255" s="37"/>
      <c r="U255" s="37"/>
      <c r="V255" s="38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</row>
    <row r="256" ht="14.25" customHeight="1">
      <c r="A256" s="37"/>
      <c r="B256" s="34"/>
      <c r="C256" s="34"/>
      <c r="D256" s="34"/>
      <c r="E256" s="34"/>
      <c r="F256" s="24"/>
      <c r="G256" s="34"/>
      <c r="H256" s="34"/>
      <c r="I256" s="34"/>
      <c r="J256" s="34"/>
      <c r="K256" s="34"/>
      <c r="L256" s="34"/>
      <c r="M256" s="34"/>
      <c r="N256" s="34"/>
      <c r="O256" s="34"/>
      <c r="P256" s="37"/>
      <c r="Q256" s="37"/>
      <c r="R256" s="37"/>
      <c r="S256" s="37"/>
      <c r="T256" s="37"/>
      <c r="U256" s="37"/>
      <c r="V256" s="38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</row>
    <row r="257" ht="14.25" customHeight="1">
      <c r="A257" s="37"/>
      <c r="B257" s="34"/>
      <c r="C257" s="34"/>
      <c r="D257" s="34"/>
      <c r="E257" s="34"/>
      <c r="F257" s="24"/>
      <c r="G257" s="34"/>
      <c r="H257" s="34"/>
      <c r="I257" s="34"/>
      <c r="J257" s="34"/>
      <c r="K257" s="34"/>
      <c r="L257" s="34"/>
      <c r="M257" s="34"/>
      <c r="N257" s="34"/>
      <c r="O257" s="34"/>
      <c r="P257" s="37"/>
      <c r="Q257" s="37"/>
      <c r="R257" s="37"/>
      <c r="S257" s="37"/>
      <c r="T257" s="37"/>
      <c r="U257" s="37"/>
      <c r="V257" s="38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</row>
    <row r="258" ht="14.25" customHeight="1">
      <c r="A258" s="37"/>
      <c r="B258" s="34"/>
      <c r="C258" s="34"/>
      <c r="D258" s="34"/>
      <c r="E258" s="34"/>
      <c r="F258" s="24"/>
      <c r="G258" s="34"/>
      <c r="H258" s="34"/>
      <c r="I258" s="34"/>
      <c r="J258" s="34"/>
      <c r="K258" s="34"/>
      <c r="L258" s="34"/>
      <c r="M258" s="34"/>
      <c r="N258" s="34"/>
      <c r="O258" s="34"/>
      <c r="P258" s="37"/>
      <c r="Q258" s="37"/>
      <c r="R258" s="37"/>
      <c r="S258" s="37"/>
      <c r="T258" s="37"/>
      <c r="U258" s="37"/>
      <c r="V258" s="38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</row>
    <row r="259" ht="14.25" customHeight="1">
      <c r="A259" s="37"/>
      <c r="B259" s="34"/>
      <c r="C259" s="34"/>
      <c r="D259" s="34"/>
      <c r="E259" s="34"/>
      <c r="F259" s="24"/>
      <c r="G259" s="34"/>
      <c r="H259" s="34"/>
      <c r="I259" s="34"/>
      <c r="J259" s="34"/>
      <c r="K259" s="34"/>
      <c r="L259" s="34"/>
      <c r="M259" s="34"/>
      <c r="N259" s="34"/>
      <c r="O259" s="34"/>
      <c r="P259" s="37"/>
      <c r="Q259" s="37"/>
      <c r="R259" s="37"/>
      <c r="S259" s="37"/>
      <c r="T259" s="37"/>
      <c r="U259" s="37"/>
      <c r="V259" s="38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</row>
    <row r="260" ht="14.25" customHeight="1">
      <c r="A260" s="37"/>
      <c r="B260" s="34"/>
      <c r="C260" s="34"/>
      <c r="D260" s="34"/>
      <c r="E260" s="34"/>
      <c r="F260" s="24"/>
      <c r="G260" s="34"/>
      <c r="H260" s="34"/>
      <c r="I260" s="34"/>
      <c r="J260" s="34"/>
      <c r="K260" s="34"/>
      <c r="L260" s="34"/>
      <c r="M260" s="34"/>
      <c r="N260" s="34"/>
      <c r="O260" s="34"/>
      <c r="P260" s="37"/>
      <c r="Q260" s="37"/>
      <c r="R260" s="37"/>
      <c r="S260" s="37"/>
      <c r="T260" s="37"/>
      <c r="U260" s="37"/>
      <c r="V260" s="38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</row>
    <row r="261" ht="14.25" customHeight="1">
      <c r="A261" s="37"/>
      <c r="B261" s="34"/>
      <c r="C261" s="34"/>
      <c r="D261" s="34"/>
      <c r="E261" s="34"/>
      <c r="F261" s="24"/>
      <c r="G261" s="34"/>
      <c r="H261" s="34"/>
      <c r="I261" s="34"/>
      <c r="J261" s="34"/>
      <c r="K261" s="34"/>
      <c r="L261" s="34"/>
      <c r="M261" s="34"/>
      <c r="N261" s="34"/>
      <c r="O261" s="34"/>
      <c r="P261" s="37"/>
      <c r="Q261" s="37"/>
      <c r="R261" s="37"/>
      <c r="S261" s="37"/>
      <c r="T261" s="37"/>
      <c r="U261" s="37"/>
      <c r="V261" s="38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</row>
    <row r="262" ht="14.25" customHeight="1">
      <c r="A262" s="37"/>
      <c r="B262" s="34"/>
      <c r="C262" s="34"/>
      <c r="D262" s="34"/>
      <c r="E262" s="34"/>
      <c r="F262" s="24"/>
      <c r="G262" s="34"/>
      <c r="H262" s="34"/>
      <c r="I262" s="34"/>
      <c r="J262" s="34"/>
      <c r="K262" s="34"/>
      <c r="L262" s="34"/>
      <c r="M262" s="34"/>
      <c r="N262" s="34"/>
      <c r="O262" s="34"/>
      <c r="P262" s="37"/>
      <c r="Q262" s="37"/>
      <c r="R262" s="37"/>
      <c r="S262" s="37"/>
      <c r="T262" s="37"/>
      <c r="U262" s="37"/>
      <c r="V262" s="38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</row>
    <row r="263" ht="14.25" customHeight="1">
      <c r="A263" s="37"/>
      <c r="B263" s="34"/>
      <c r="C263" s="34"/>
      <c r="D263" s="34"/>
      <c r="E263" s="34"/>
      <c r="F263" s="24"/>
      <c r="G263" s="34"/>
      <c r="H263" s="34"/>
      <c r="I263" s="34"/>
      <c r="J263" s="34"/>
      <c r="K263" s="34"/>
      <c r="L263" s="34"/>
      <c r="M263" s="34"/>
      <c r="N263" s="34"/>
      <c r="O263" s="34"/>
      <c r="P263" s="37"/>
      <c r="Q263" s="37"/>
      <c r="R263" s="37"/>
      <c r="S263" s="37"/>
      <c r="T263" s="37"/>
      <c r="U263" s="37"/>
      <c r="V263" s="38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</row>
    <row r="264" ht="14.25" customHeight="1">
      <c r="A264" s="37"/>
      <c r="B264" s="34"/>
      <c r="C264" s="34"/>
      <c r="D264" s="34"/>
      <c r="E264" s="34"/>
      <c r="F264" s="24"/>
      <c r="G264" s="34"/>
      <c r="H264" s="34"/>
      <c r="I264" s="34"/>
      <c r="J264" s="34"/>
      <c r="K264" s="34"/>
      <c r="L264" s="34"/>
      <c r="M264" s="34"/>
      <c r="N264" s="34"/>
      <c r="O264" s="34"/>
      <c r="P264" s="37"/>
      <c r="Q264" s="37"/>
      <c r="R264" s="37"/>
      <c r="S264" s="37"/>
      <c r="T264" s="37"/>
      <c r="U264" s="37"/>
      <c r="V264" s="38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</row>
    <row r="265" ht="14.25" customHeight="1">
      <c r="A265" s="37"/>
      <c r="B265" s="34"/>
      <c r="C265" s="34"/>
      <c r="D265" s="34"/>
      <c r="E265" s="34"/>
      <c r="F265" s="24"/>
      <c r="G265" s="34"/>
      <c r="H265" s="34"/>
      <c r="I265" s="34"/>
      <c r="J265" s="34"/>
      <c r="K265" s="34"/>
      <c r="L265" s="34"/>
      <c r="M265" s="34"/>
      <c r="N265" s="34"/>
      <c r="O265" s="34"/>
      <c r="P265" s="37"/>
      <c r="Q265" s="37"/>
      <c r="R265" s="37"/>
      <c r="S265" s="37"/>
      <c r="T265" s="37"/>
      <c r="U265" s="37"/>
      <c r="V265" s="38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</row>
    <row r="266" ht="14.25" customHeight="1">
      <c r="A266" s="37"/>
      <c r="B266" s="34"/>
      <c r="C266" s="34"/>
      <c r="D266" s="34"/>
      <c r="E266" s="34"/>
      <c r="F266" s="24"/>
      <c r="G266" s="34"/>
      <c r="H266" s="34"/>
      <c r="I266" s="34"/>
      <c r="J266" s="34"/>
      <c r="K266" s="34"/>
      <c r="L266" s="34"/>
      <c r="M266" s="34"/>
      <c r="N266" s="34"/>
      <c r="O266" s="34"/>
      <c r="P266" s="37"/>
      <c r="Q266" s="37"/>
      <c r="R266" s="37"/>
      <c r="S266" s="37"/>
      <c r="T266" s="37"/>
      <c r="U266" s="37"/>
      <c r="V266" s="38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</row>
    <row r="267" ht="14.25" customHeight="1">
      <c r="A267" s="37"/>
      <c r="B267" s="34"/>
      <c r="C267" s="34"/>
      <c r="D267" s="34"/>
      <c r="E267" s="34"/>
      <c r="F267" s="24"/>
      <c r="G267" s="34"/>
      <c r="H267" s="34"/>
      <c r="I267" s="34"/>
      <c r="J267" s="34"/>
      <c r="K267" s="34"/>
      <c r="L267" s="34"/>
      <c r="M267" s="34"/>
      <c r="N267" s="34"/>
      <c r="O267" s="34"/>
      <c r="P267" s="37"/>
      <c r="Q267" s="37"/>
      <c r="R267" s="37"/>
      <c r="S267" s="37"/>
      <c r="T267" s="37"/>
      <c r="U267" s="37"/>
      <c r="V267" s="38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</row>
    <row r="268" ht="14.25" customHeight="1">
      <c r="A268" s="37"/>
      <c r="B268" s="34"/>
      <c r="C268" s="34"/>
      <c r="D268" s="34"/>
      <c r="E268" s="34"/>
      <c r="F268" s="24"/>
      <c r="G268" s="34"/>
      <c r="H268" s="34"/>
      <c r="I268" s="34"/>
      <c r="J268" s="34"/>
      <c r="K268" s="34"/>
      <c r="L268" s="34"/>
      <c r="M268" s="34"/>
      <c r="N268" s="34"/>
      <c r="O268" s="34"/>
      <c r="P268" s="37"/>
      <c r="Q268" s="37"/>
      <c r="R268" s="37"/>
      <c r="S268" s="37"/>
      <c r="T268" s="37"/>
      <c r="U268" s="37"/>
      <c r="V268" s="38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</row>
    <row r="269" ht="14.25" customHeight="1">
      <c r="A269" s="37"/>
      <c r="B269" s="34"/>
      <c r="C269" s="34"/>
      <c r="D269" s="34"/>
      <c r="E269" s="34"/>
      <c r="F269" s="24"/>
      <c r="G269" s="34"/>
      <c r="H269" s="34"/>
      <c r="I269" s="34"/>
      <c r="J269" s="34"/>
      <c r="K269" s="34"/>
      <c r="L269" s="34"/>
      <c r="M269" s="34"/>
      <c r="N269" s="34"/>
      <c r="O269" s="34"/>
      <c r="P269" s="37"/>
      <c r="Q269" s="37"/>
      <c r="R269" s="37"/>
      <c r="S269" s="37"/>
      <c r="T269" s="37"/>
      <c r="U269" s="37"/>
      <c r="V269" s="38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</row>
    <row r="270" ht="14.25" customHeight="1">
      <c r="A270" s="37"/>
      <c r="B270" s="34"/>
      <c r="C270" s="34"/>
      <c r="D270" s="34"/>
      <c r="E270" s="34"/>
      <c r="F270" s="24"/>
      <c r="G270" s="34"/>
      <c r="H270" s="34"/>
      <c r="I270" s="34"/>
      <c r="J270" s="34"/>
      <c r="K270" s="34"/>
      <c r="L270" s="34"/>
      <c r="M270" s="34"/>
      <c r="N270" s="34"/>
      <c r="O270" s="34"/>
      <c r="P270" s="37"/>
      <c r="Q270" s="37"/>
      <c r="R270" s="37"/>
      <c r="S270" s="37"/>
      <c r="T270" s="37"/>
      <c r="U270" s="37"/>
      <c r="V270" s="38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</row>
    <row r="271" ht="14.25" customHeight="1">
      <c r="A271" s="37"/>
      <c r="B271" s="34"/>
      <c r="C271" s="34"/>
      <c r="D271" s="34"/>
      <c r="E271" s="34"/>
      <c r="F271" s="24"/>
      <c r="G271" s="34"/>
      <c r="H271" s="34"/>
      <c r="I271" s="34"/>
      <c r="J271" s="34"/>
      <c r="K271" s="34"/>
      <c r="L271" s="34"/>
      <c r="M271" s="34"/>
      <c r="N271" s="34"/>
      <c r="O271" s="34"/>
      <c r="P271" s="37"/>
      <c r="Q271" s="37"/>
      <c r="R271" s="37"/>
      <c r="S271" s="37"/>
      <c r="T271" s="37"/>
      <c r="U271" s="37"/>
      <c r="V271" s="38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</row>
    <row r="272" ht="14.25" customHeight="1">
      <c r="A272" s="37"/>
      <c r="B272" s="34"/>
      <c r="C272" s="34"/>
      <c r="D272" s="34"/>
      <c r="E272" s="34"/>
      <c r="F272" s="24"/>
      <c r="G272" s="34"/>
      <c r="H272" s="34"/>
      <c r="I272" s="34"/>
      <c r="J272" s="34"/>
      <c r="K272" s="34"/>
      <c r="L272" s="34"/>
      <c r="M272" s="34"/>
      <c r="N272" s="34"/>
      <c r="O272" s="34"/>
      <c r="P272" s="37"/>
      <c r="Q272" s="37"/>
      <c r="R272" s="37"/>
      <c r="S272" s="37"/>
      <c r="T272" s="37"/>
      <c r="U272" s="37"/>
      <c r="V272" s="38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</row>
    <row r="273" ht="14.25" customHeight="1">
      <c r="A273" s="37"/>
      <c r="B273" s="34"/>
      <c r="C273" s="34"/>
      <c r="D273" s="34"/>
      <c r="E273" s="34"/>
      <c r="F273" s="24"/>
      <c r="G273" s="34"/>
      <c r="H273" s="34"/>
      <c r="I273" s="34"/>
      <c r="J273" s="34"/>
      <c r="K273" s="34"/>
      <c r="L273" s="34"/>
      <c r="M273" s="34"/>
      <c r="N273" s="34"/>
      <c r="O273" s="34"/>
      <c r="P273" s="37"/>
      <c r="Q273" s="37"/>
      <c r="R273" s="37"/>
      <c r="S273" s="37"/>
      <c r="T273" s="37"/>
      <c r="U273" s="37"/>
      <c r="V273" s="38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</row>
    <row r="274" ht="14.25" customHeight="1">
      <c r="A274" s="37"/>
      <c r="B274" s="34"/>
      <c r="C274" s="34"/>
      <c r="D274" s="34"/>
      <c r="E274" s="34"/>
      <c r="F274" s="24"/>
      <c r="G274" s="34"/>
      <c r="H274" s="34"/>
      <c r="I274" s="34"/>
      <c r="J274" s="34"/>
      <c r="K274" s="34"/>
      <c r="L274" s="34"/>
      <c r="M274" s="34"/>
      <c r="N274" s="34"/>
      <c r="O274" s="34"/>
      <c r="P274" s="37"/>
      <c r="Q274" s="37"/>
      <c r="R274" s="37"/>
      <c r="S274" s="37"/>
      <c r="T274" s="37"/>
      <c r="U274" s="37"/>
      <c r="V274" s="38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</row>
    <row r="275" ht="14.25" customHeight="1">
      <c r="A275" s="37"/>
      <c r="B275" s="34"/>
      <c r="C275" s="34"/>
      <c r="D275" s="34"/>
      <c r="E275" s="34"/>
      <c r="F275" s="24"/>
      <c r="G275" s="34"/>
      <c r="H275" s="34"/>
      <c r="I275" s="34"/>
      <c r="J275" s="34"/>
      <c r="K275" s="34"/>
      <c r="L275" s="34"/>
      <c r="M275" s="34"/>
      <c r="N275" s="34"/>
      <c r="O275" s="34"/>
      <c r="P275" s="37"/>
      <c r="Q275" s="37"/>
      <c r="R275" s="37"/>
      <c r="S275" s="37"/>
      <c r="T275" s="37"/>
      <c r="U275" s="37"/>
      <c r="V275" s="38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</row>
    <row r="276" ht="14.25" customHeight="1">
      <c r="A276" s="37"/>
      <c r="B276" s="34"/>
      <c r="C276" s="34"/>
      <c r="D276" s="34"/>
      <c r="E276" s="34"/>
      <c r="F276" s="24"/>
      <c r="G276" s="34"/>
      <c r="H276" s="34"/>
      <c r="I276" s="34"/>
      <c r="J276" s="34"/>
      <c r="K276" s="34"/>
      <c r="L276" s="34"/>
      <c r="M276" s="34"/>
      <c r="N276" s="34"/>
      <c r="O276" s="34"/>
      <c r="P276" s="37"/>
      <c r="Q276" s="37"/>
      <c r="R276" s="37"/>
      <c r="S276" s="37"/>
      <c r="T276" s="37"/>
      <c r="U276" s="37"/>
      <c r="V276" s="38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</row>
    <row r="277" ht="14.25" customHeight="1">
      <c r="A277" s="37"/>
      <c r="B277" s="34"/>
      <c r="C277" s="34"/>
      <c r="D277" s="34"/>
      <c r="E277" s="34"/>
      <c r="F277" s="24"/>
      <c r="G277" s="34"/>
      <c r="H277" s="34"/>
      <c r="I277" s="34"/>
      <c r="J277" s="34"/>
      <c r="K277" s="34"/>
      <c r="L277" s="34"/>
      <c r="M277" s="34"/>
      <c r="N277" s="34"/>
      <c r="O277" s="34"/>
      <c r="P277" s="37"/>
      <c r="Q277" s="37"/>
      <c r="R277" s="37"/>
      <c r="S277" s="37"/>
      <c r="T277" s="37"/>
      <c r="U277" s="37"/>
      <c r="V277" s="38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</row>
    <row r="278" ht="14.25" customHeight="1">
      <c r="A278" s="37"/>
      <c r="B278" s="34"/>
      <c r="C278" s="34"/>
      <c r="D278" s="34"/>
      <c r="E278" s="34"/>
      <c r="F278" s="24"/>
      <c r="G278" s="34"/>
      <c r="H278" s="34"/>
      <c r="I278" s="34"/>
      <c r="J278" s="34"/>
      <c r="K278" s="34"/>
      <c r="L278" s="34"/>
      <c r="M278" s="34"/>
      <c r="N278" s="34"/>
      <c r="O278" s="34"/>
      <c r="P278" s="37"/>
      <c r="Q278" s="37"/>
      <c r="R278" s="37"/>
      <c r="S278" s="37"/>
      <c r="T278" s="37"/>
      <c r="U278" s="37"/>
      <c r="V278" s="38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</row>
    <row r="279" ht="14.25" customHeight="1">
      <c r="A279" s="37"/>
      <c r="B279" s="34"/>
      <c r="C279" s="34"/>
      <c r="D279" s="34"/>
      <c r="E279" s="34"/>
      <c r="F279" s="24"/>
      <c r="G279" s="34"/>
      <c r="H279" s="34"/>
      <c r="I279" s="34"/>
      <c r="J279" s="34"/>
      <c r="K279" s="34"/>
      <c r="L279" s="34"/>
      <c r="M279" s="34"/>
      <c r="N279" s="34"/>
      <c r="O279" s="34"/>
      <c r="P279" s="37"/>
      <c r="Q279" s="37"/>
      <c r="R279" s="37"/>
      <c r="S279" s="37"/>
      <c r="T279" s="37"/>
      <c r="U279" s="37"/>
      <c r="V279" s="38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</row>
    <row r="280" ht="14.25" customHeight="1">
      <c r="A280" s="37"/>
      <c r="B280" s="34"/>
      <c r="C280" s="34"/>
      <c r="D280" s="34"/>
      <c r="E280" s="34"/>
      <c r="F280" s="24"/>
      <c r="G280" s="34"/>
      <c r="H280" s="34"/>
      <c r="I280" s="34"/>
      <c r="J280" s="34"/>
      <c r="K280" s="34"/>
      <c r="L280" s="34"/>
      <c r="M280" s="34"/>
      <c r="N280" s="34"/>
      <c r="O280" s="34"/>
      <c r="P280" s="37"/>
      <c r="Q280" s="37"/>
      <c r="R280" s="37"/>
      <c r="S280" s="37"/>
      <c r="T280" s="37"/>
      <c r="U280" s="37"/>
      <c r="V280" s="38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</row>
    <row r="281" ht="14.25" customHeight="1">
      <c r="A281" s="37"/>
      <c r="B281" s="34"/>
      <c r="C281" s="34"/>
      <c r="D281" s="34"/>
      <c r="E281" s="34"/>
      <c r="F281" s="24"/>
      <c r="G281" s="34"/>
      <c r="H281" s="34"/>
      <c r="I281" s="34"/>
      <c r="J281" s="34"/>
      <c r="K281" s="34"/>
      <c r="L281" s="34"/>
      <c r="M281" s="34"/>
      <c r="N281" s="34"/>
      <c r="O281" s="34"/>
      <c r="P281" s="37"/>
      <c r="Q281" s="37"/>
      <c r="R281" s="37"/>
      <c r="S281" s="37"/>
      <c r="T281" s="37"/>
      <c r="U281" s="37"/>
      <c r="V281" s="38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</row>
    <row r="282" ht="14.25" customHeight="1">
      <c r="A282" s="37"/>
      <c r="B282" s="34"/>
      <c r="C282" s="34"/>
      <c r="D282" s="34"/>
      <c r="E282" s="34"/>
      <c r="F282" s="24"/>
      <c r="G282" s="34"/>
      <c r="H282" s="34"/>
      <c r="I282" s="34"/>
      <c r="J282" s="34"/>
      <c r="K282" s="34"/>
      <c r="L282" s="34"/>
      <c r="M282" s="34"/>
      <c r="N282" s="34"/>
      <c r="O282" s="34"/>
      <c r="P282" s="37"/>
      <c r="Q282" s="37"/>
      <c r="R282" s="37"/>
      <c r="S282" s="37"/>
      <c r="T282" s="37"/>
      <c r="U282" s="37"/>
      <c r="V282" s="38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</row>
    <row r="283" ht="14.25" customHeight="1">
      <c r="A283" s="37"/>
      <c r="B283" s="34"/>
      <c r="C283" s="34"/>
      <c r="D283" s="34"/>
      <c r="E283" s="34"/>
      <c r="F283" s="24"/>
      <c r="G283" s="34"/>
      <c r="H283" s="34"/>
      <c r="I283" s="34"/>
      <c r="J283" s="34"/>
      <c r="K283" s="34"/>
      <c r="L283" s="34"/>
      <c r="M283" s="34"/>
      <c r="N283" s="34"/>
      <c r="O283" s="34"/>
      <c r="P283" s="37"/>
      <c r="Q283" s="37"/>
      <c r="R283" s="37"/>
      <c r="S283" s="37"/>
      <c r="T283" s="37"/>
      <c r="U283" s="37"/>
      <c r="V283" s="38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</row>
    <row r="284" ht="14.25" customHeight="1">
      <c r="A284" s="37"/>
      <c r="B284" s="34"/>
      <c r="C284" s="34"/>
      <c r="D284" s="34"/>
      <c r="E284" s="34"/>
      <c r="F284" s="24"/>
      <c r="G284" s="34"/>
      <c r="H284" s="34"/>
      <c r="I284" s="34"/>
      <c r="J284" s="34"/>
      <c r="K284" s="34"/>
      <c r="L284" s="34"/>
      <c r="M284" s="34"/>
      <c r="N284" s="34"/>
      <c r="O284" s="34"/>
      <c r="P284" s="37"/>
      <c r="Q284" s="37"/>
      <c r="R284" s="37"/>
      <c r="S284" s="37"/>
      <c r="T284" s="37"/>
      <c r="U284" s="37"/>
      <c r="V284" s="38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</row>
    <row r="285" ht="14.25" customHeight="1">
      <c r="A285" s="37"/>
      <c r="B285" s="34"/>
      <c r="C285" s="34"/>
      <c r="D285" s="34"/>
      <c r="E285" s="34"/>
      <c r="F285" s="24"/>
      <c r="G285" s="34"/>
      <c r="H285" s="34"/>
      <c r="I285" s="34"/>
      <c r="J285" s="34"/>
      <c r="K285" s="34"/>
      <c r="L285" s="34"/>
      <c r="M285" s="34"/>
      <c r="N285" s="34"/>
      <c r="O285" s="34"/>
      <c r="P285" s="37"/>
      <c r="Q285" s="37"/>
      <c r="R285" s="37"/>
      <c r="S285" s="37"/>
      <c r="T285" s="37"/>
      <c r="U285" s="37"/>
      <c r="V285" s="38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</row>
    <row r="286" ht="14.25" customHeight="1">
      <c r="A286" s="37"/>
      <c r="B286" s="34"/>
      <c r="C286" s="34"/>
      <c r="D286" s="34"/>
      <c r="E286" s="34"/>
      <c r="F286" s="24"/>
      <c r="G286" s="34"/>
      <c r="H286" s="34"/>
      <c r="I286" s="34"/>
      <c r="J286" s="34"/>
      <c r="K286" s="34"/>
      <c r="L286" s="34"/>
      <c r="M286" s="34"/>
      <c r="N286" s="34"/>
      <c r="O286" s="34"/>
      <c r="P286" s="37"/>
      <c r="Q286" s="37"/>
      <c r="R286" s="37"/>
      <c r="S286" s="37"/>
      <c r="T286" s="37"/>
      <c r="U286" s="37"/>
      <c r="V286" s="38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</row>
    <row r="287" ht="14.25" customHeight="1">
      <c r="A287" s="37"/>
      <c r="B287" s="34"/>
      <c r="C287" s="34"/>
      <c r="D287" s="34"/>
      <c r="E287" s="34"/>
      <c r="F287" s="24"/>
      <c r="G287" s="34"/>
      <c r="H287" s="34"/>
      <c r="I287" s="34"/>
      <c r="J287" s="34"/>
      <c r="K287" s="34"/>
      <c r="L287" s="34"/>
      <c r="M287" s="34"/>
      <c r="N287" s="34"/>
      <c r="O287" s="34"/>
      <c r="P287" s="37"/>
      <c r="Q287" s="37"/>
      <c r="R287" s="37"/>
      <c r="S287" s="37"/>
      <c r="T287" s="37"/>
      <c r="U287" s="37"/>
      <c r="V287" s="38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</row>
    <row r="288" ht="14.25" customHeight="1">
      <c r="A288" s="37"/>
      <c r="B288" s="34"/>
      <c r="C288" s="34"/>
      <c r="D288" s="34"/>
      <c r="E288" s="34"/>
      <c r="F288" s="24"/>
      <c r="G288" s="34"/>
      <c r="H288" s="34"/>
      <c r="I288" s="34"/>
      <c r="J288" s="34"/>
      <c r="K288" s="34"/>
      <c r="L288" s="34"/>
      <c r="M288" s="34"/>
      <c r="N288" s="34"/>
      <c r="O288" s="34"/>
      <c r="P288" s="37"/>
      <c r="Q288" s="37"/>
      <c r="R288" s="37"/>
      <c r="S288" s="37"/>
      <c r="T288" s="37"/>
      <c r="U288" s="37"/>
      <c r="V288" s="38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</row>
    <row r="289" ht="14.25" customHeight="1">
      <c r="A289" s="37"/>
      <c r="B289" s="34"/>
      <c r="C289" s="34"/>
      <c r="D289" s="34"/>
      <c r="E289" s="34"/>
      <c r="F289" s="24"/>
      <c r="G289" s="34"/>
      <c r="H289" s="34"/>
      <c r="I289" s="34"/>
      <c r="J289" s="34"/>
      <c r="K289" s="34"/>
      <c r="L289" s="34"/>
      <c r="M289" s="34"/>
      <c r="N289" s="34"/>
      <c r="O289" s="34"/>
      <c r="P289" s="37"/>
      <c r="Q289" s="37"/>
      <c r="R289" s="37"/>
      <c r="S289" s="37"/>
      <c r="T289" s="37"/>
      <c r="U289" s="37"/>
      <c r="V289" s="38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</row>
    <row r="290" ht="14.25" customHeight="1">
      <c r="A290" s="37"/>
      <c r="B290" s="34"/>
      <c r="C290" s="34"/>
      <c r="D290" s="34"/>
      <c r="E290" s="34"/>
      <c r="F290" s="24"/>
      <c r="G290" s="34"/>
      <c r="H290" s="34"/>
      <c r="I290" s="34"/>
      <c r="J290" s="34"/>
      <c r="K290" s="34"/>
      <c r="L290" s="34"/>
      <c r="M290" s="34"/>
      <c r="N290" s="34"/>
      <c r="O290" s="34"/>
      <c r="P290" s="37"/>
      <c r="Q290" s="37"/>
      <c r="R290" s="37"/>
      <c r="S290" s="37"/>
      <c r="T290" s="37"/>
      <c r="U290" s="37"/>
      <c r="V290" s="38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</row>
    <row r="291" ht="14.25" customHeight="1">
      <c r="A291" s="37"/>
      <c r="B291" s="34"/>
      <c r="C291" s="34"/>
      <c r="D291" s="34"/>
      <c r="E291" s="34"/>
      <c r="F291" s="24"/>
      <c r="G291" s="34"/>
      <c r="H291" s="34"/>
      <c r="I291" s="34"/>
      <c r="J291" s="34"/>
      <c r="K291" s="34"/>
      <c r="L291" s="34"/>
      <c r="M291" s="34"/>
      <c r="N291" s="34"/>
      <c r="O291" s="34"/>
      <c r="P291" s="37"/>
      <c r="Q291" s="37"/>
      <c r="R291" s="37"/>
      <c r="S291" s="37"/>
      <c r="T291" s="37"/>
      <c r="U291" s="37"/>
      <c r="V291" s="38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</row>
    <row r="292" ht="14.25" customHeight="1">
      <c r="A292" s="37"/>
      <c r="B292" s="34"/>
      <c r="C292" s="34"/>
      <c r="D292" s="34"/>
      <c r="E292" s="34"/>
      <c r="F292" s="24"/>
      <c r="G292" s="34"/>
      <c r="H292" s="34"/>
      <c r="I292" s="34"/>
      <c r="J292" s="34"/>
      <c r="K292" s="34"/>
      <c r="L292" s="34"/>
      <c r="M292" s="34"/>
      <c r="N292" s="34"/>
      <c r="O292" s="34"/>
      <c r="P292" s="37"/>
      <c r="Q292" s="37"/>
      <c r="R292" s="37"/>
      <c r="S292" s="37"/>
      <c r="T292" s="37"/>
      <c r="U292" s="37"/>
      <c r="V292" s="38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</row>
    <row r="293" ht="14.25" customHeight="1">
      <c r="A293" s="37"/>
      <c r="B293" s="34"/>
      <c r="C293" s="34"/>
      <c r="D293" s="34"/>
      <c r="E293" s="34"/>
      <c r="F293" s="24"/>
      <c r="G293" s="34"/>
      <c r="H293" s="34"/>
      <c r="I293" s="34"/>
      <c r="J293" s="34"/>
      <c r="K293" s="34"/>
      <c r="L293" s="34"/>
      <c r="M293" s="34"/>
      <c r="N293" s="34"/>
      <c r="O293" s="34"/>
      <c r="P293" s="37"/>
      <c r="Q293" s="37"/>
      <c r="R293" s="37"/>
      <c r="S293" s="37"/>
      <c r="T293" s="37"/>
      <c r="U293" s="37"/>
      <c r="V293" s="38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</row>
    <row r="294" ht="14.25" customHeight="1">
      <c r="A294" s="37"/>
      <c r="B294" s="34"/>
      <c r="C294" s="34"/>
      <c r="D294" s="34"/>
      <c r="E294" s="34"/>
      <c r="F294" s="24"/>
      <c r="G294" s="34"/>
      <c r="H294" s="34"/>
      <c r="I294" s="34"/>
      <c r="J294" s="34"/>
      <c r="K294" s="34"/>
      <c r="L294" s="34"/>
      <c r="M294" s="34"/>
      <c r="N294" s="34"/>
      <c r="O294" s="34"/>
      <c r="P294" s="37"/>
      <c r="Q294" s="37"/>
      <c r="R294" s="37"/>
      <c r="S294" s="37"/>
      <c r="T294" s="37"/>
      <c r="U294" s="37"/>
      <c r="V294" s="38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</row>
    <row r="295" ht="14.25" customHeight="1">
      <c r="A295" s="37"/>
      <c r="B295" s="34"/>
      <c r="C295" s="34"/>
      <c r="D295" s="34"/>
      <c r="E295" s="34"/>
      <c r="F295" s="24"/>
      <c r="G295" s="34"/>
      <c r="H295" s="34"/>
      <c r="I295" s="34"/>
      <c r="J295" s="34"/>
      <c r="K295" s="34"/>
      <c r="L295" s="34"/>
      <c r="M295" s="34"/>
      <c r="N295" s="34"/>
      <c r="O295" s="34"/>
      <c r="P295" s="37"/>
      <c r="Q295" s="37"/>
      <c r="R295" s="37"/>
      <c r="S295" s="37"/>
      <c r="T295" s="37"/>
      <c r="U295" s="37"/>
      <c r="V295" s="38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</row>
    <row r="296" ht="14.25" customHeight="1">
      <c r="A296" s="37"/>
      <c r="B296" s="34"/>
      <c r="C296" s="34"/>
      <c r="D296" s="34"/>
      <c r="E296" s="34"/>
      <c r="F296" s="24"/>
      <c r="G296" s="34"/>
      <c r="H296" s="34"/>
      <c r="I296" s="34"/>
      <c r="J296" s="34"/>
      <c r="K296" s="34"/>
      <c r="L296" s="34"/>
      <c r="M296" s="34"/>
      <c r="N296" s="34"/>
      <c r="O296" s="34"/>
      <c r="P296" s="37"/>
      <c r="Q296" s="37"/>
      <c r="R296" s="37"/>
      <c r="S296" s="37"/>
      <c r="T296" s="37"/>
      <c r="U296" s="37"/>
      <c r="V296" s="38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</row>
    <row r="297" ht="14.25" customHeight="1">
      <c r="A297" s="37"/>
      <c r="B297" s="34"/>
      <c r="C297" s="34"/>
      <c r="D297" s="34"/>
      <c r="E297" s="34"/>
      <c r="F297" s="24"/>
      <c r="G297" s="34"/>
      <c r="H297" s="34"/>
      <c r="I297" s="34"/>
      <c r="J297" s="34"/>
      <c r="K297" s="34"/>
      <c r="L297" s="34"/>
      <c r="M297" s="34"/>
      <c r="N297" s="34"/>
      <c r="O297" s="34"/>
      <c r="P297" s="37"/>
      <c r="Q297" s="37"/>
      <c r="R297" s="37"/>
      <c r="S297" s="37"/>
      <c r="T297" s="37"/>
      <c r="U297" s="37"/>
      <c r="V297" s="38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</row>
    <row r="298" ht="14.25" customHeight="1">
      <c r="A298" s="37"/>
      <c r="B298" s="34"/>
      <c r="C298" s="34"/>
      <c r="D298" s="34"/>
      <c r="E298" s="34"/>
      <c r="F298" s="24"/>
      <c r="G298" s="34"/>
      <c r="H298" s="34"/>
      <c r="I298" s="34"/>
      <c r="J298" s="34"/>
      <c r="K298" s="34"/>
      <c r="L298" s="34"/>
      <c r="M298" s="34"/>
      <c r="N298" s="34"/>
      <c r="O298" s="34"/>
      <c r="P298" s="37"/>
      <c r="Q298" s="37"/>
      <c r="R298" s="37"/>
      <c r="S298" s="37"/>
      <c r="T298" s="37"/>
      <c r="U298" s="37"/>
      <c r="V298" s="38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</row>
    <row r="299" ht="14.25" customHeight="1">
      <c r="A299" s="37"/>
      <c r="B299" s="34"/>
      <c r="C299" s="34"/>
      <c r="D299" s="34"/>
      <c r="E299" s="34"/>
      <c r="F299" s="24"/>
      <c r="G299" s="34"/>
      <c r="H299" s="34"/>
      <c r="I299" s="34"/>
      <c r="J299" s="34"/>
      <c r="K299" s="34"/>
      <c r="L299" s="34"/>
      <c r="M299" s="34"/>
      <c r="N299" s="34"/>
      <c r="O299" s="34"/>
      <c r="P299" s="37"/>
      <c r="Q299" s="37"/>
      <c r="R299" s="37"/>
      <c r="S299" s="37"/>
      <c r="T299" s="37"/>
      <c r="U299" s="37"/>
      <c r="V299" s="38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</row>
    <row r="300" ht="14.25" customHeight="1">
      <c r="A300" s="37"/>
      <c r="B300" s="34"/>
      <c r="C300" s="34"/>
      <c r="D300" s="34"/>
      <c r="E300" s="34"/>
      <c r="F300" s="24"/>
      <c r="G300" s="34"/>
      <c r="H300" s="34"/>
      <c r="I300" s="34"/>
      <c r="J300" s="34"/>
      <c r="K300" s="34"/>
      <c r="L300" s="34"/>
      <c r="M300" s="34"/>
      <c r="N300" s="34"/>
      <c r="O300" s="34"/>
      <c r="P300" s="37"/>
      <c r="Q300" s="37"/>
      <c r="R300" s="37"/>
      <c r="S300" s="37"/>
      <c r="T300" s="37"/>
      <c r="U300" s="37"/>
      <c r="V300" s="38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</row>
    <row r="301" ht="14.25" customHeight="1">
      <c r="A301" s="37"/>
      <c r="B301" s="34"/>
      <c r="C301" s="34"/>
      <c r="D301" s="34"/>
      <c r="E301" s="34"/>
      <c r="F301" s="24"/>
      <c r="G301" s="34"/>
      <c r="H301" s="34"/>
      <c r="I301" s="34"/>
      <c r="J301" s="34"/>
      <c r="K301" s="34"/>
      <c r="L301" s="34"/>
      <c r="M301" s="34"/>
      <c r="N301" s="34"/>
      <c r="O301" s="34"/>
      <c r="P301" s="37"/>
      <c r="Q301" s="37"/>
      <c r="R301" s="37"/>
      <c r="S301" s="37"/>
      <c r="T301" s="37"/>
      <c r="U301" s="37"/>
      <c r="V301" s="38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</row>
    <row r="302" ht="14.25" customHeight="1">
      <c r="A302" s="37"/>
      <c r="B302" s="34"/>
      <c r="C302" s="34"/>
      <c r="D302" s="34"/>
      <c r="E302" s="34"/>
      <c r="F302" s="24"/>
      <c r="G302" s="34"/>
      <c r="H302" s="34"/>
      <c r="I302" s="34"/>
      <c r="J302" s="34"/>
      <c r="K302" s="34"/>
      <c r="L302" s="34"/>
      <c r="M302" s="34"/>
      <c r="N302" s="34"/>
      <c r="O302" s="34"/>
      <c r="P302" s="37"/>
      <c r="Q302" s="37"/>
      <c r="R302" s="37"/>
      <c r="S302" s="37"/>
      <c r="T302" s="37"/>
      <c r="U302" s="37"/>
      <c r="V302" s="38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</row>
    <row r="303" ht="15.75" customHeight="1">
      <c r="F303" s="24"/>
    </row>
    <row r="304" ht="15.75" customHeight="1">
      <c r="F304" s="24"/>
    </row>
    <row r="305" ht="15.75" customHeight="1">
      <c r="F305" s="24"/>
    </row>
    <row r="306" ht="15.75" customHeight="1">
      <c r="F306" s="24"/>
    </row>
    <row r="307" ht="15.75" customHeight="1">
      <c r="F307" s="24"/>
    </row>
    <row r="308" ht="15.75" customHeight="1">
      <c r="F308" s="24"/>
    </row>
    <row r="309" ht="15.75" customHeight="1">
      <c r="F309" s="24"/>
    </row>
    <row r="310" ht="15.75" customHeight="1">
      <c r="F310" s="24"/>
    </row>
    <row r="311" ht="15.75" customHeight="1">
      <c r="F311" s="24"/>
    </row>
    <row r="312" ht="15.75" customHeight="1">
      <c r="F312" s="24"/>
    </row>
    <row r="313" ht="15.75" customHeight="1">
      <c r="F313" s="24"/>
    </row>
    <row r="314" ht="15.75" customHeight="1">
      <c r="F314" s="24"/>
    </row>
    <row r="315" ht="15.75" customHeight="1">
      <c r="F315" s="24"/>
    </row>
    <row r="316" ht="15.75" customHeight="1">
      <c r="F316" s="24"/>
    </row>
    <row r="317" ht="15.75" customHeight="1">
      <c r="F317" s="24"/>
    </row>
    <row r="318" ht="15.75" customHeight="1">
      <c r="F318" s="24"/>
    </row>
    <row r="319" ht="15.75" customHeight="1">
      <c r="F319" s="24"/>
    </row>
    <row r="320" ht="15.75" customHeight="1">
      <c r="F320" s="24"/>
    </row>
    <row r="321" ht="15.75" customHeight="1">
      <c r="F321" s="24"/>
    </row>
    <row r="322" ht="15.75" customHeight="1">
      <c r="F322" s="24"/>
    </row>
    <row r="323" ht="15.75" customHeight="1">
      <c r="F323" s="24"/>
    </row>
    <row r="324" ht="15.75" customHeight="1">
      <c r="F324" s="24"/>
    </row>
    <row r="325" ht="15.75" customHeight="1">
      <c r="F325" s="24"/>
    </row>
    <row r="326" ht="15.75" customHeight="1">
      <c r="F326" s="24"/>
    </row>
    <row r="327" ht="15.75" customHeight="1">
      <c r="F327" s="24"/>
    </row>
    <row r="328" ht="15.75" customHeight="1">
      <c r="F328" s="24"/>
    </row>
    <row r="329" ht="15.75" customHeight="1">
      <c r="F329" s="24"/>
    </row>
    <row r="330" ht="15.75" customHeight="1">
      <c r="F330" s="24"/>
    </row>
    <row r="331" ht="15.75" customHeight="1">
      <c r="F331" s="24"/>
    </row>
    <row r="332" ht="15.75" customHeight="1">
      <c r="F332" s="24"/>
    </row>
    <row r="333" ht="15.75" customHeight="1">
      <c r="F333" s="24"/>
    </row>
    <row r="334" ht="15.75" customHeight="1">
      <c r="F334" s="24"/>
    </row>
    <row r="335" ht="15.75" customHeight="1">
      <c r="F335" s="24"/>
    </row>
    <row r="336" ht="15.75" customHeight="1">
      <c r="F336" s="24"/>
    </row>
    <row r="337" ht="15.75" customHeight="1">
      <c r="F337" s="24"/>
    </row>
    <row r="338" ht="15.75" customHeight="1">
      <c r="F338" s="24"/>
    </row>
    <row r="339" ht="15.75" customHeight="1">
      <c r="F339" s="24"/>
    </row>
    <row r="340" ht="15.75" customHeight="1">
      <c r="F340" s="24"/>
    </row>
    <row r="341" ht="15.75" customHeight="1">
      <c r="F341" s="24"/>
    </row>
    <row r="342" ht="15.75" customHeight="1">
      <c r="F342" s="24"/>
    </row>
    <row r="343" ht="15.75" customHeight="1">
      <c r="F343" s="24"/>
    </row>
    <row r="344" ht="15.75" customHeight="1">
      <c r="F344" s="24"/>
    </row>
    <row r="345" ht="15.75" customHeight="1">
      <c r="F345" s="24"/>
    </row>
    <row r="346" ht="15.75" customHeight="1">
      <c r="F346" s="24"/>
    </row>
    <row r="347" ht="15.75" customHeight="1">
      <c r="F347" s="24"/>
    </row>
    <row r="348" ht="15.75" customHeight="1">
      <c r="F348" s="24"/>
    </row>
    <row r="349" ht="15.75" customHeight="1">
      <c r="F349" s="24"/>
    </row>
    <row r="350" ht="15.75" customHeight="1">
      <c r="F350" s="24"/>
    </row>
    <row r="351" ht="15.75" customHeight="1">
      <c r="F351" s="24"/>
    </row>
    <row r="352" ht="15.75" customHeight="1">
      <c r="F352" s="24"/>
    </row>
    <row r="353" ht="15.75" customHeight="1">
      <c r="F353" s="24"/>
    </row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5">
    <mergeCell ref="C1:I1"/>
    <mergeCell ref="J1:O1"/>
    <mergeCell ref="P1:Z1"/>
    <mergeCell ref="AA1:AC1"/>
    <mergeCell ref="AE1:AG1"/>
  </mergeCells>
  <dataValidations>
    <dataValidation type="list" allowBlank="1" showErrorMessage="1" sqref="J3:AG102 K103:AG167 K168:O243">
      <formula1>'drop downs'!$C$1:$C$5</formula1>
    </dataValidation>
    <dataValidation type="list" allowBlank="1" showErrorMessage="1" sqref="F3:F353">
      <formula1>'drop downs'!$A$1:$A$7</formula1>
    </dataValidation>
    <dataValidation type="list" allowBlank="1" showErrorMessage="1" sqref="G3:G34 G37 G40 G42:G180">
      <formula1>Year</formula1>
    </dataValidation>
  </dataValidations>
  <printOptions/>
  <pageMargins bottom="0.75" footer="0.0" header="0.0" left="0.7" right="0.7" top="0.75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63"/>
    <col customWidth="1" min="2" max="2" width="12.88"/>
    <col customWidth="1" min="3" max="3" width="11.13"/>
    <col customWidth="1" min="4" max="8" width="6.75"/>
    <col customWidth="1" min="9" max="9" width="11.13"/>
    <col customWidth="1" min="10" max="26" width="10.5"/>
  </cols>
  <sheetData>
    <row r="1" ht="14.25" customHeight="1">
      <c r="A1" s="106" t="s">
        <v>44</v>
      </c>
      <c r="B1" s="54" t="s">
        <v>53</v>
      </c>
      <c r="C1" s="55" t="s">
        <v>37</v>
      </c>
      <c r="D1" s="56">
        <v>5.0</v>
      </c>
      <c r="E1" s="56">
        <v>4.0</v>
      </c>
      <c r="F1" s="56">
        <v>3.0</v>
      </c>
      <c r="G1" s="56">
        <v>2.0</v>
      </c>
      <c r="H1" s="56">
        <v>1.0</v>
      </c>
      <c r="I1" s="57"/>
    </row>
    <row r="2" ht="14.25" customHeight="1">
      <c r="A2" s="62"/>
      <c r="B2" s="59" t="s">
        <v>46</v>
      </c>
      <c r="C2" s="60" t="s">
        <v>54</v>
      </c>
      <c r="D2" s="61" t="s">
        <v>55</v>
      </c>
      <c r="E2" s="34" t="s">
        <v>56</v>
      </c>
      <c r="F2" s="34" t="s">
        <v>57</v>
      </c>
      <c r="G2" s="34" t="s">
        <v>58</v>
      </c>
      <c r="H2" s="34" t="s">
        <v>59</v>
      </c>
      <c r="I2" s="29" t="s">
        <v>48</v>
      </c>
    </row>
    <row r="3" ht="14.25" customHeight="1">
      <c r="A3" s="62"/>
      <c r="B3" s="63" t="s">
        <v>49</v>
      </c>
      <c r="C3" s="34">
        <f>COUNTIFS('Məlumatların daxil edilməsi'!$F$3:$F$180,"DDAZ",'Məlumatların daxil edilməsi'!$G$3:$G$180,"&lt;5")</f>
        <v>0</v>
      </c>
      <c r="D3" s="61" t="str">
        <f>IFERROR(COUNTIFS('Məlumatların daxil edilməsi'!$F$3:$F$180,"DDAZ",'Məlumatların daxil edilməsi'!$G$3:$G$180,"&lt;5",'Məlumatların daxil edilməsi'!$K$3:$K$180,D$1)/$C3,"")</f>
        <v/>
      </c>
      <c r="E3" s="61" t="str">
        <f>IFERROR(COUNTIFS('Məlumatların daxil edilməsi'!$F$3:$F$180,"DDAZ",'Məlumatların daxil edilməsi'!$G$3:$G$180,"&lt;5",'Məlumatların daxil edilməsi'!$N$3:$N$180,E$1)/$C3,"")</f>
        <v/>
      </c>
      <c r="F3" s="61" t="str">
        <f>IFERROR(COUNTIFS('Məlumatların daxil edilməsi'!$F$3:$F$180,"DDAZ",'Məlumatların daxil edilməsi'!$G$3:$G$180,"&lt;5",'Məlumatların daxil edilməsi'!$N$3:$N$180,F$1)/$C3,"")</f>
        <v/>
      </c>
      <c r="G3" s="61" t="str">
        <f>IFERROR(COUNTIFS('Məlumatların daxil edilməsi'!$F$3:$F$180,"DDAZ",'Məlumatların daxil edilməsi'!$G$3:$G$180,"&lt;5",'Məlumatların daxil edilməsi'!$N$3:$N$180,G$1)/$C3,"")</f>
        <v/>
      </c>
      <c r="H3" s="61" t="str">
        <f>IFERROR(COUNTIFS('Məlumatların daxil edilməsi'!$F$3:$F$180,"DDAZ",'Məlumatların daxil edilməsi'!$G$3:$G$180,"&lt;5",'Məlumatların daxil edilməsi'!$N$3:$N$180,H$1)/$C3,"")</f>
        <v/>
      </c>
      <c r="I3" s="46" t="str">
        <f t="array" ref="I3">IFS(SUM(D3:H3)=0,"-",AND(D3&gt;=0.7,H3=0),"Əla",AND(SUM(D3:E3)&gt;0.5,SUM(G3:H3)&lt;=0.2,H3&lt;=0.1),"Yaxşı",AND(SUM(D3:F3)&gt;0.5,H3&lt;=0.3),"Kafi",H3&lt;0.5,"Zəif",H3&gt;=0.5,"Çox zəif")</f>
        <v>-</v>
      </c>
    </row>
    <row r="4" ht="14.25" customHeight="1">
      <c r="A4" s="62"/>
      <c r="B4" s="63" t="s">
        <v>50</v>
      </c>
      <c r="C4" s="34">
        <f>COUNTIFS('Məlumatların daxil edilməsi'!$F$3:$F$180,"DDAZ",'Məlumatların daxil edilməsi'!$G$3:$G$180,"&gt;4",'Məlumatların daxil edilməsi'!$G$3:$G$180,"&lt;10")</f>
        <v>0</v>
      </c>
      <c r="D4" s="61" t="str">
        <f>IFERROR(COUNTIFS('Məlumatların daxil edilməsi'!$F$3:$F$180,"DDAZ",'Məlumatların daxil edilməsi'!$G$3:$G$180,"&gt;4",'Məlumatların daxil edilməsi'!$G$3:$G$180,"&lt;10",'Məlumatların daxil edilməsi'!$K$3:$K$180,D$1)/$C4,"")</f>
        <v/>
      </c>
      <c r="E4" s="61" t="str">
        <f>IFERROR(COUNTIFS('Məlumatların daxil edilməsi'!$F$3:$F$180,"DDAZ",'Məlumatların daxil edilməsi'!$G$3:$G$180,"&gt;4",'Məlumatların daxil edilməsi'!$G$3:$G$180,"&lt;10",'Məlumatların daxil edilməsi'!$N$3:$N$180,E$1)/$C4,"")</f>
        <v/>
      </c>
      <c r="F4" s="61" t="str">
        <f>IFERROR(COUNTIFS('Məlumatların daxil edilməsi'!$F$3:$F$180,"DDAZ",'Məlumatların daxil edilməsi'!$G$3:$G$180,"&gt;4",'Məlumatların daxil edilməsi'!$G$3:$G$180,"&lt;10",'Məlumatların daxil edilməsi'!$N$3:$N$180,F$1)/$C4,"")</f>
        <v/>
      </c>
      <c r="G4" s="61" t="str">
        <f>IFERROR(COUNTIFS('Məlumatların daxil edilməsi'!$F$3:$F$180,"DDAZ",'Məlumatların daxil edilməsi'!$G$3:$G$180,"&gt;4",'Məlumatların daxil edilməsi'!$G$3:$G$180,"&lt;10",'Məlumatların daxil edilməsi'!$N$3:$N$180,G$1)/$C4,"")</f>
        <v/>
      </c>
      <c r="H4" s="61" t="str">
        <f>IFERROR(COUNTIFS('Məlumatların daxil edilməsi'!$F$3:$F$180,"DDAZ",'Məlumatların daxil edilməsi'!$G$3:$G$180,"&gt;4",'Məlumatların daxil edilməsi'!$G$3:$G$180,"&lt;10",'Məlumatların daxil edilməsi'!$N$3:$N$180,H$1)/$C4,"")</f>
        <v/>
      </c>
      <c r="I4" s="46" t="str">
        <f t="array" ref="I4">IFS(SUM(D4:H4)=0,"-",AND(D4&gt;=0.7,H4=0),"Əla",AND(SUM(D4:E4)&gt;0.5,SUM(G4:H4)&lt;=0.2,H4&lt;=0.1),"Yaxşı",AND(SUM(D4:F4)&gt;0.5,H4&lt;=0.3),"Kafi",H4&lt;0.5,"Zəif",H4&gt;=0.5,"Çox zəif")</f>
        <v>-</v>
      </c>
    </row>
    <row r="5" ht="14.25" customHeight="1">
      <c r="A5" s="62"/>
      <c r="B5" s="63" t="s">
        <v>51</v>
      </c>
      <c r="C5" s="34">
        <f>COUNTIFS('Məlumatların daxil edilməsi'!$F$3:$F$180,"DDAZ",'Məlumatların daxil edilməsi'!$G$3:$G$180,"&gt;9")</f>
        <v>0</v>
      </c>
      <c r="D5" s="61" t="str">
        <f>IFERROR(COUNTIFS('Məlumatların daxil edilməsi'!$F$3:$F$180,"DDAZ",'Məlumatların daxil edilməsi'!$G$3:$G$180,"&gt;9",'Məlumatların daxil edilməsi'!$K$3:$K$180,D$1)/$C5,"")</f>
        <v/>
      </c>
      <c r="E5" s="61" t="str">
        <f>IFERROR(COUNTIFS('Məlumatların daxil edilməsi'!$F$3:$F$180,"DDAZ",'Məlumatların daxil edilməsi'!$G$3:$G$180,"&gt;9",'Məlumatların daxil edilməsi'!$N$3:$N$180,E$1)/$C5,"")</f>
        <v/>
      </c>
      <c r="F5" s="61" t="str">
        <f>IFERROR(COUNTIFS('Məlumatların daxil edilməsi'!$F$3:$F$180,"DDAZ",'Məlumatların daxil edilməsi'!$G$3:$G$180,"&gt;9",'Məlumatların daxil edilməsi'!$N$3:$N$180,F$1)/$C5,"")</f>
        <v/>
      </c>
      <c r="G5" s="61" t="str">
        <f>IFERROR(COUNTIFS('Məlumatların daxil edilməsi'!$F$3:$F$180,"DDAZ",'Məlumatların daxil edilməsi'!$G$3:$G$180,"&gt;9",'Məlumatların daxil edilməsi'!$N$3:$N$180,G$1)/$C5,"")</f>
        <v/>
      </c>
      <c r="H5" s="61" t="str">
        <f>IFERROR(COUNTIFS('Məlumatların daxil edilməsi'!$F$3:$F$180,"DDAZ",'Məlumatların daxil edilməsi'!$G$3:$G$180,"&gt;9",'Məlumatların daxil edilməsi'!$N$3:$N$180,H$1)/$C5,"")</f>
        <v/>
      </c>
      <c r="I5" s="46" t="str">
        <f t="array" ref="I5">IFS(SUM(D5:H5)=0,"-",AND(D5&gt;=0.7,H5=0),"Əla",AND(SUM(D5:E5)&gt;0.5,SUM(G5:H5)&lt;=0.2,H5&lt;=0.1),"Yaxşı",AND(SUM(D5:F5)&gt;0.5,H5&lt;=0.3),"Kafi",H5&lt;0.5,"Zəif",H5&gt;=0.5,"Çox zəif")</f>
        <v>-</v>
      </c>
    </row>
    <row r="6" ht="14.25" customHeight="1">
      <c r="A6" s="64"/>
      <c r="B6" s="65" t="s">
        <v>45</v>
      </c>
      <c r="C6" s="48">
        <f>SUM(C3:C5)</f>
        <v>0</v>
      </c>
      <c r="D6" s="101" t="str">
        <f>IFERROR(COUNTIFS('Məlumatların daxil edilməsi'!$F$3:$F$180,"DDAZ",'Məlumatların daxil edilməsi'!$K$3:$K$180,D$1)/$C6,"")</f>
        <v/>
      </c>
      <c r="E6" s="101" t="str">
        <f>IFERROR(COUNTIFS('Məlumatların daxil edilməsi'!$F$3:$F$180,"DDAZ",'Məlumatların daxil edilməsi'!$N$3:$N$180,E$1)/$C6,"")</f>
        <v/>
      </c>
      <c r="F6" s="101" t="str">
        <f>IFERROR(COUNTIFS('Məlumatların daxil edilməsi'!$F$3:$F$180,"DDAZ",'Məlumatların daxil edilməsi'!$N$3:$N$180,F$1)/$C6,"")</f>
        <v/>
      </c>
      <c r="G6" s="101" t="str">
        <f>IFERROR(COUNTIFS('Məlumatların daxil edilməsi'!$F$3:$F$180,"DDAZ",'Məlumatların daxil edilməsi'!$N$3:$N$180,G$1)/$C6,"")</f>
        <v/>
      </c>
      <c r="H6" s="101" t="str">
        <f>IFERROR(COUNTIFS('Məlumatların daxil edilməsi'!$F$3:$F$180,"DDAZ",'Məlumatların daxil edilməsi'!$N$3:$N$180,H$1)/$C6,"")</f>
        <v/>
      </c>
      <c r="I6" s="46" t="str">
        <f t="array" ref="I6">IFS(SUM(D6:H6)=0,"-",AND(D6&gt;=0.7,H6=0),"Əla",AND(SUM(D6:E6)&gt;0.5,SUM(G6:H6)&lt;=0.2,H6&lt;=0.1),"Yaxşı",AND(SUM(D6:F6)&gt;0.5,H6&lt;=0.3),"Kafi",H6&lt;0.5,"Zəif",H6&gt;=0.5,"Çox zəif")</f>
        <v>-</v>
      </c>
    </row>
    <row r="7" ht="14.25" customHeight="1">
      <c r="A7" s="106" t="s">
        <v>44</v>
      </c>
      <c r="B7" s="80" t="s">
        <v>60</v>
      </c>
      <c r="C7" s="55" t="s">
        <v>52</v>
      </c>
      <c r="D7" s="69"/>
      <c r="E7" s="69"/>
      <c r="F7" s="69"/>
      <c r="G7" s="69"/>
      <c r="H7" s="69"/>
      <c r="I7" s="70"/>
    </row>
    <row r="8" ht="14.25" customHeight="1">
      <c r="A8" s="62"/>
      <c r="B8" s="59" t="s">
        <v>46</v>
      </c>
      <c r="C8" s="60" t="s">
        <v>54</v>
      </c>
      <c r="D8" s="61" t="s">
        <v>55</v>
      </c>
      <c r="E8" s="34" t="s">
        <v>56</v>
      </c>
      <c r="F8" s="34" t="s">
        <v>57</v>
      </c>
      <c r="G8" s="34" t="s">
        <v>58</v>
      </c>
      <c r="H8" s="34" t="s">
        <v>59</v>
      </c>
      <c r="I8" s="29" t="s">
        <v>48</v>
      </c>
    </row>
    <row r="9" ht="14.25" customHeight="1">
      <c r="A9" s="62"/>
      <c r="B9" s="59" t="s">
        <v>49</v>
      </c>
      <c r="C9" s="34">
        <f>COUNTIFS('Məlumatların daxil edilməsi'!$F$3:$F$180,"DDAZ",'Məlumatların daxil edilməsi'!$G$3:$G$180,"&lt;5")</f>
        <v>0</v>
      </c>
      <c r="D9" s="61" t="str">
        <f>IFERROR(COUNTIFS('Məlumatların daxil edilməsi'!$F$3:$F$180,"DDAZ",'Məlumatların daxil edilməsi'!$G$3:$G$180,"&lt;5",'Məlumatların daxil edilməsi'!$L$3:$L$180,D$1)/$C9,"")</f>
        <v/>
      </c>
      <c r="E9" s="61" t="str">
        <f>IFERROR(COUNTIFS('Məlumatların daxil edilməsi'!$F$3:$F$180,"DDAZ",'Məlumatların daxil edilməsi'!$G$3:$G$180,"&lt;5",'Məlumatların daxil edilməsi'!$L$3:$L$180,E$1)/$C9,"")</f>
        <v/>
      </c>
      <c r="F9" s="61" t="str">
        <f>IFERROR(COUNTIFS('Məlumatların daxil edilməsi'!$F$3:$F$180,"DDAZ",'Məlumatların daxil edilməsi'!$G$3:$G$180,"&lt;5",'Məlumatların daxil edilməsi'!$L$3:$L$180,F$1)/$C9,"")</f>
        <v/>
      </c>
      <c r="G9" s="61" t="str">
        <f>IFERROR(COUNTIFS('Məlumatların daxil edilməsi'!$F$3:$F$180,"DDAZ",'Məlumatların daxil edilməsi'!$G$3:$G$180,"&lt;5",'Məlumatların daxil edilməsi'!$L$3:$L$180,G$1)/$C9,"")</f>
        <v/>
      </c>
      <c r="H9" s="61" t="str">
        <f>IFERROR(COUNTIFS('Məlumatların daxil edilməsi'!$F$3:$F$180,"DDAZ",'Məlumatların daxil edilməsi'!$G$3:$G$180,"&lt;5",'Məlumatların daxil edilməsi'!$L$3:$L$180,H$1)/$C9,"")</f>
        <v/>
      </c>
      <c r="I9" s="46" t="str">
        <f t="array" ref="I9">IFS(SUM(D9:H9)=0,"-",AND(D9&gt;=0.7,H9=0),"Əla",AND(SUM(D9:E9)&gt;0.5,SUM(G9:H9)&lt;=0.2,H9&lt;=0.1),"Yaxşı",AND(SUM(D9:F9)&gt;0.5,H9&lt;=0.3),"Kafi",H9&lt;0.5,"Zəif",H9&gt;=0.5,"Çox zəif")</f>
        <v>-</v>
      </c>
    </row>
    <row r="10" ht="14.25" customHeight="1">
      <c r="A10" s="62"/>
      <c r="B10" s="59" t="s">
        <v>50</v>
      </c>
      <c r="C10" s="34">
        <f>COUNTIFS('Məlumatların daxil edilməsi'!$F$3:$F$180,"DDAZ",'Məlumatların daxil edilməsi'!$G$3:$G$180,"&gt;4",'Məlumatların daxil edilməsi'!$G$3:$G$180,"&lt;10")</f>
        <v>0</v>
      </c>
      <c r="D10" s="61" t="str">
        <f>IFERROR(COUNTIFS('Məlumatların daxil edilməsi'!$F$3:$F$180,"DDAZ",'Məlumatların daxil edilməsi'!$G$3:$G$180,"&gt;4",'Məlumatların daxil edilməsi'!$G$3:$G$180,"&lt;10",'Məlumatların daxil edilməsi'!$L$3:$L$180,D$1)/$C10,"")</f>
        <v/>
      </c>
      <c r="E10" s="61" t="str">
        <f>IFERROR(COUNTIFS('Məlumatların daxil edilməsi'!$F$3:$F$180,"DDAZ",'Məlumatların daxil edilməsi'!$G$3:$G$180,"&gt;4",'Məlumatların daxil edilməsi'!$G$3:$G$180,"&lt;10",'Məlumatların daxil edilməsi'!$L$3:$L$180,E$1)/$C10,"")</f>
        <v/>
      </c>
      <c r="F10" s="61" t="str">
        <f>IFERROR(COUNTIFS('Məlumatların daxil edilməsi'!$F$3:$F$180,"DDAZ",'Məlumatların daxil edilməsi'!$G$3:$G$180,"&gt;4",'Məlumatların daxil edilməsi'!$G$3:$G$180,"&lt;10",'Məlumatların daxil edilməsi'!$L$3:$L$180,F$1)/$C10,"")</f>
        <v/>
      </c>
      <c r="G10" s="61" t="str">
        <f>IFERROR(COUNTIFS('Məlumatların daxil edilməsi'!$F$3:$F$180,"DDAZ",'Məlumatların daxil edilməsi'!$G$3:$G$180,"&gt;4",'Məlumatların daxil edilməsi'!$G$3:$G$180,"&lt;10",'Məlumatların daxil edilməsi'!$L$3:$L$180,G$1)/$C10,"")</f>
        <v/>
      </c>
      <c r="H10" s="61" t="str">
        <f>IFERROR(COUNTIFS('Məlumatların daxil edilməsi'!$F$3:$F$180,"DDAZ",'Məlumatların daxil edilməsi'!$G$3:$G$180,"&gt;4",'Məlumatların daxil edilməsi'!$G$3:$G$180,"&lt;10",'Məlumatların daxil edilməsi'!$L$3:$L$180,H$1)/$C10,"")</f>
        <v/>
      </c>
      <c r="I10" s="46" t="str">
        <f t="array" ref="I10">IFS(SUM(D10:H10)=0,"-",AND(D10&gt;=0.7,H10=0),"Əla",AND(SUM(D10:E10)&gt;0.5,SUM(G10:H10)&lt;=0.2,H10&lt;=0.1),"Yaxşı",AND(SUM(D10:F10)&gt;0.5,H10&lt;=0.3),"Kafi",H10&lt;0.5,"Zəif",H10&gt;=0.5,"Çox zəif")</f>
        <v>-</v>
      </c>
    </row>
    <row r="11" ht="14.25" customHeight="1">
      <c r="A11" s="62"/>
      <c r="B11" s="59" t="s">
        <v>51</v>
      </c>
      <c r="C11" s="34">
        <f>COUNTIFS('Məlumatların daxil edilməsi'!$F$3:$F$180,"DDAZ",'Məlumatların daxil edilməsi'!$G$3:$G$180,"&gt;9")</f>
        <v>0</v>
      </c>
      <c r="D11" s="61" t="str">
        <f>IFERROR(COUNTIFS('Məlumatların daxil edilməsi'!$F$3:$F$180,"DDAZ",'Məlumatların daxil edilməsi'!$G$3:$G$180,"&gt;9",'Məlumatların daxil edilməsi'!$L$3:$L$180,D$1)/$C11,"")</f>
        <v/>
      </c>
      <c r="E11" s="61" t="str">
        <f>IFERROR(COUNTIFS('Məlumatların daxil edilməsi'!$F$3:$F$180,"DDAZ",'Məlumatların daxil edilməsi'!$G$3:$G$180,"&gt;9",'Məlumatların daxil edilməsi'!$L$3:$L$180,E$1)/$C11,"")</f>
        <v/>
      </c>
      <c r="F11" s="61" t="str">
        <f>IFERROR(COUNTIFS('Məlumatların daxil edilməsi'!$F$3:$F$180,"DDAZ",'Məlumatların daxil edilməsi'!$G$3:$G$180,"&gt;9",'Məlumatların daxil edilməsi'!$L$3:$L$180,F$1)/$C11,"")</f>
        <v/>
      </c>
      <c r="G11" s="61" t="str">
        <f>IFERROR(COUNTIFS('Məlumatların daxil edilməsi'!$F$3:$F$180,"DDAZ",'Məlumatların daxil edilməsi'!$G$3:$G$180,"&gt;9",'Məlumatların daxil edilməsi'!$L$3:$L$180,G$1)/$C11,"")</f>
        <v/>
      </c>
      <c r="H11" s="61" t="str">
        <f>IFERROR(COUNTIFS('Məlumatların daxil edilməsi'!$F$3:$F$180,"DDAZ",'Məlumatların daxil edilməsi'!$G$3:$G$180,"&gt;9",'Məlumatların daxil edilməsi'!$L$3:$L$180,H$1)/$C11,"")</f>
        <v/>
      </c>
      <c r="I11" s="46" t="str">
        <f t="array" ref="I11">IFS(SUM(D11:H11)=0,"-",AND(D11&gt;=0.7,H11=0),"Əla",AND(SUM(D11:E11)&gt;0.5,SUM(G11:H11)&lt;=0.2,H11&lt;=0.1),"Yaxşı",AND(SUM(D11:F11)&gt;0.5,H11&lt;=0.3),"Kafi",H11&lt;0.5,"Zəif",H11&gt;=0.5,"Çox zəif")</f>
        <v>-</v>
      </c>
    </row>
    <row r="12" ht="14.25" customHeight="1">
      <c r="A12" s="64"/>
      <c r="B12" s="108" t="s">
        <v>45</v>
      </c>
      <c r="C12" s="73">
        <f>SUM(C9:C11)</f>
        <v>0</v>
      </c>
      <c r="D12" s="101" t="str">
        <f>IFERROR(COUNTIFS('Məlumatların daxil edilməsi'!$F$3:$F$180,"DDAZ",'Məlumatların daxil edilməsi'!$L$3:$L$180,D$1)/$C12,"")</f>
        <v/>
      </c>
      <c r="E12" s="101" t="str">
        <f>IFERROR(COUNTIFS('Məlumatların daxil edilməsi'!$F$3:$F$180,"DDAZ",'Məlumatların daxil edilməsi'!$L$3:$L$180,E$1)/$C12,"")</f>
        <v/>
      </c>
      <c r="F12" s="101" t="str">
        <f>IFERROR(COUNTIFS('Məlumatların daxil edilməsi'!$F$3:$F$180,"DDAZ",'Məlumatların daxil edilməsi'!$L$3:$L$180,F$1)/$C12,"")</f>
        <v/>
      </c>
      <c r="G12" s="101" t="str">
        <f>IFERROR(COUNTIFS('Məlumatların daxil edilməsi'!$F$3:$F$180,"DDAZ",'Məlumatların daxil edilməsi'!$L$3:$L$180,G$1)/$C12,"")</f>
        <v/>
      </c>
      <c r="H12" s="101" t="str">
        <f>IFERROR(COUNTIFS('Məlumatların daxil edilməsi'!$F$3:$F$180,"DDAZ",'Məlumatların daxil edilməsi'!$L$3:$L$180,H$1)/$C12,"")</f>
        <v/>
      </c>
      <c r="I12" s="46" t="str">
        <f t="array" ref="I12">IFS(SUM(D12:H12)=0,"-",AND(D12&gt;=0.7,H12=0),"Əla",AND(SUM(D12:E12)&gt;0.5,SUM(G12:H12)&lt;=0.2,H12&lt;=0.1),"Yaxşı",AND(SUM(D12:F12)&gt;0.5,H12&lt;=0.3),"Kafi",H12&lt;0.5,"Zəif",H12&gt;=0.5,"Çox zəif")</f>
        <v>-</v>
      </c>
    </row>
    <row r="13" ht="14.25" customHeight="1">
      <c r="A13" s="106" t="s">
        <v>44</v>
      </c>
      <c r="B13" s="80" t="s">
        <v>85</v>
      </c>
      <c r="C13" s="55">
        <v>1.3</v>
      </c>
      <c r="D13" s="69"/>
      <c r="E13" s="69"/>
      <c r="F13" s="69"/>
      <c r="G13" s="69"/>
      <c r="H13" s="69"/>
      <c r="I13" s="70"/>
    </row>
    <row r="14" ht="14.25" customHeight="1">
      <c r="A14" s="62"/>
      <c r="B14" s="59" t="s">
        <v>46</v>
      </c>
      <c r="C14" s="60" t="s">
        <v>54</v>
      </c>
      <c r="D14" s="61" t="s">
        <v>55</v>
      </c>
      <c r="E14" s="34" t="s">
        <v>56</v>
      </c>
      <c r="F14" s="34" t="s">
        <v>57</v>
      </c>
      <c r="G14" s="34" t="s">
        <v>58</v>
      </c>
      <c r="H14" s="34" t="s">
        <v>59</v>
      </c>
      <c r="I14" s="29" t="s">
        <v>48</v>
      </c>
    </row>
    <row r="15" ht="14.25" customHeight="1">
      <c r="A15" s="62"/>
      <c r="B15" s="59" t="s">
        <v>49</v>
      </c>
      <c r="C15" s="34">
        <f>COUNTIFS('Məlumatların daxil edilməsi'!$F$3:$F$180,"DDAZ",'Məlumatların daxil edilməsi'!$G$3:$G$180,"&lt;5")</f>
        <v>0</v>
      </c>
      <c r="D15" s="61" t="str">
        <f>IFERROR(COUNTIFS('Məlumatların daxil edilməsi'!$F$3:$F$180,"DDAZ",'Məlumatların daxil edilməsi'!$G$3:$G$180,"&lt;5",'Məlumatların daxil edilməsi'!$M$3:$M$180,D$1)/$C15,"")</f>
        <v/>
      </c>
      <c r="E15" s="61" t="str">
        <f>IFERROR(COUNTIFS('Məlumatların daxil edilməsi'!$F$3:$F$180,"DDAZ",'Məlumatların daxil edilməsi'!$G$3:$G$180,"&lt;5",'Məlumatların daxil edilməsi'!$M$3:$M$180,E$1)/$C15,"")</f>
        <v/>
      </c>
      <c r="F15" s="61" t="str">
        <f>IFERROR(COUNTIFS('Məlumatların daxil edilməsi'!$F$3:$F$180,"DDAZ",'Məlumatların daxil edilməsi'!$G$3:$G$180,"&lt;5",'Məlumatların daxil edilməsi'!$M$3:$M$180,F$1)/$C15,"")</f>
        <v/>
      </c>
      <c r="G15" s="61" t="str">
        <f>IFERROR(COUNTIFS('Məlumatların daxil edilməsi'!$F$3:$F$180,"DDAZ",'Məlumatların daxil edilməsi'!$G$3:$G$180,"&lt;5",'Məlumatların daxil edilməsi'!$M$3:$M$180,G$1)/$C15,"")</f>
        <v/>
      </c>
      <c r="H15" s="61" t="str">
        <f>IFERROR(COUNTIFS('Məlumatların daxil edilməsi'!$F$3:$F$180,"DDAZ",'Məlumatların daxil edilməsi'!$G$3:$G$180,"&lt;5",'Məlumatların daxil edilməsi'!$M$3:$M$180,H$1)/$C15,"")</f>
        <v/>
      </c>
      <c r="I15" s="46" t="str">
        <f t="array" ref="I15">IFS(SUM(D15:H15)=0,"-",AND(D15&gt;=0.7,H15=0),"Əla",AND(SUM(D15:E15)&gt;0.5,SUM(G15:H15)&lt;=0.2,H15&lt;=0.1),"Yaxşı",AND(SUM(D15:F15)&gt;0.5,H15&lt;=0.3),"Kafi",H15&lt;0.5,"Zəif",H15&gt;=0.5,"Çox zəif")</f>
        <v>-</v>
      </c>
    </row>
    <row r="16" ht="14.25" customHeight="1">
      <c r="A16" s="62"/>
      <c r="B16" s="59" t="s">
        <v>50</v>
      </c>
      <c r="C16" s="34">
        <f>COUNTIFS('Məlumatların daxil edilməsi'!$F$3:$F$180,"DDAZ",'Məlumatların daxil edilməsi'!$G$3:$G$180,"&gt;4",'Məlumatların daxil edilməsi'!$G$3:$G$180,"&lt;10")</f>
        <v>0</v>
      </c>
      <c r="D16" s="61" t="str">
        <f>IFERROR(COUNTIFS('Məlumatların daxil edilməsi'!$F$3:$F$180,"DDAZ",'Məlumatların daxil edilməsi'!$G$3:$G$180,"&gt;4",'Məlumatların daxil edilməsi'!$G$3:$G$180,"&lt;10",'Məlumatların daxil edilməsi'!$M$3:$M$180,D$1)/$C16,"")</f>
        <v/>
      </c>
      <c r="E16" s="61" t="str">
        <f>IFERROR(COUNTIFS('Məlumatların daxil edilməsi'!$F$3:$F$180,"DDAZ",'Məlumatların daxil edilməsi'!$G$3:$G$180,"&gt;4",'Məlumatların daxil edilməsi'!$G$3:$G$180,"&lt;10",'Məlumatların daxil edilməsi'!$M$3:$M$180,E$1)/$C16,"")</f>
        <v/>
      </c>
      <c r="F16" s="61" t="str">
        <f>IFERROR(COUNTIFS('Məlumatların daxil edilməsi'!$F$3:$F$180,"DDAZ",'Məlumatların daxil edilməsi'!$G$3:$G$180,"&gt;4",'Məlumatların daxil edilməsi'!$G$3:$G$180,"&lt;10",'Məlumatların daxil edilməsi'!$M$3:$M$180,F$1)/$C16,"")</f>
        <v/>
      </c>
      <c r="G16" s="61" t="str">
        <f>IFERROR(COUNTIFS('Məlumatların daxil edilməsi'!$F$3:$F$180,"DDAZ",'Məlumatların daxil edilməsi'!$G$3:$G$180,"&gt;4",'Məlumatların daxil edilməsi'!$G$3:$G$180,"&lt;10",'Məlumatların daxil edilməsi'!$M$3:$M$180,G$1)/$C16,"")</f>
        <v/>
      </c>
      <c r="H16" s="61" t="str">
        <f>IFERROR(COUNTIFS('Məlumatların daxil edilməsi'!$F$3:$F$180,"DDAZ",'Məlumatların daxil edilməsi'!$G$3:$G$180,"&gt;4",'Məlumatların daxil edilməsi'!$G$3:$G$180,"&lt;10",'Məlumatların daxil edilməsi'!$M$3:$M$180,H$1)/$C16,"")</f>
        <v/>
      </c>
      <c r="I16" s="46" t="str">
        <f t="array" ref="I16">IFS(SUM(D16:H16)=0,"-",AND(D16&gt;=0.7,H16=0),"Əla",AND(SUM(D16:E16)&gt;0.5,SUM(G16:H16)&lt;=0.2,H16&lt;=0.1),"Yaxşı",AND(SUM(D16:F16)&gt;0.5,H16&lt;=0.3),"Kafi",H16&lt;0.5,"Zəif",H16&gt;=0.5,"Çox zəif")</f>
        <v>-</v>
      </c>
    </row>
    <row r="17" ht="14.25" customHeight="1">
      <c r="A17" s="62"/>
      <c r="B17" s="59" t="s">
        <v>51</v>
      </c>
      <c r="C17" s="34">
        <f>COUNTIFS('Məlumatların daxil edilməsi'!$F$3:$F$180,"DDAZ",'Məlumatların daxil edilməsi'!$G$3:$G$180,"&gt;9")</f>
        <v>0</v>
      </c>
      <c r="D17" s="61" t="str">
        <f>IFERROR(COUNTIFS('Məlumatların daxil edilməsi'!$F$3:$F$180,"DDAZ",'Məlumatların daxil edilməsi'!$G$3:$G$180,"&gt;9",'Məlumatların daxil edilməsi'!$M$3:$M$180,D$1)/$C17,"")</f>
        <v/>
      </c>
      <c r="E17" s="61" t="str">
        <f>IFERROR(COUNTIFS('Məlumatların daxil edilməsi'!$F$3:$F$180,"DDAZ",'Məlumatların daxil edilməsi'!$G$3:$G$180,"&gt;9",'Məlumatların daxil edilməsi'!$M$3:$M$180,E$1)/$C17,"")</f>
        <v/>
      </c>
      <c r="F17" s="61" t="str">
        <f>IFERROR(COUNTIFS('Məlumatların daxil edilməsi'!$F$3:$F$180,"DDAZ",'Məlumatların daxil edilməsi'!$G$3:$G$180,"&gt;9",'Məlumatların daxil edilməsi'!$M$3:$M$180,F$1)/$C17,"")</f>
        <v/>
      </c>
      <c r="G17" s="61" t="str">
        <f>IFERROR(COUNTIFS('Məlumatların daxil edilməsi'!$F$3:$F$180,"DDAZ",'Məlumatların daxil edilməsi'!$G$3:$G$180,"&gt;9",'Məlumatların daxil edilməsi'!$M$3:$M$180,G$1)/$C17,"")</f>
        <v/>
      </c>
      <c r="H17" s="61" t="str">
        <f>IFERROR(COUNTIFS('Məlumatların daxil edilməsi'!$F$3:$F$180,"DDAZ",'Məlumatların daxil edilməsi'!$G$3:$G$180,"&gt;9",'Məlumatların daxil edilməsi'!$M$3:$M$180,H$1)/$C17,"")</f>
        <v/>
      </c>
      <c r="I17" s="46" t="str">
        <f t="array" ref="I17">IFS(SUM(D17:H17)=0,"-",AND(D17&gt;=0.7,H17=0),"Əla",AND(SUM(D17:E17)&gt;0.5,SUM(G17:H17)&lt;=0.2,H17&lt;=0.1),"Yaxşı",AND(SUM(D17:F17)&gt;0.5,H17&lt;=0.3),"Kafi",H17&lt;0.5,"Zəif",H17&gt;=0.5,"Çox zəif")</f>
        <v>-</v>
      </c>
    </row>
    <row r="18" ht="13.5" customHeight="1">
      <c r="A18" s="64"/>
      <c r="B18" s="108" t="s">
        <v>45</v>
      </c>
      <c r="C18" s="73">
        <f>SUM(C15:C17)</f>
        <v>0</v>
      </c>
      <c r="D18" s="101" t="str">
        <f>IFERROR(COUNTIFS('Məlumatların daxil edilməsi'!$F$3:$F$180,"DDAZ",'Məlumatların daxil edilməsi'!$M$3:$M$180,D$1)/$C18,"")</f>
        <v/>
      </c>
      <c r="E18" s="101" t="str">
        <f>IFERROR(COUNTIFS('Məlumatların daxil edilməsi'!$F$3:$F$180,"DDAZ",'Məlumatların daxil edilməsi'!$M$3:$M$180,E$1)/$C18,"")</f>
        <v/>
      </c>
      <c r="F18" s="101" t="str">
        <f>IFERROR(COUNTIFS('Məlumatların daxil edilməsi'!$F$3:$F$180,"DDAZ",'Məlumatların daxil edilməsi'!$M$3:$M$180,F$1)/$C18,"")</f>
        <v/>
      </c>
      <c r="G18" s="101" t="str">
        <f>IFERROR(COUNTIFS('Məlumatların daxil edilməsi'!$F$3:$F$180,"DDAZ",'Məlumatların daxil edilməsi'!$M$3:$M$180,G$1)/$C18,"")</f>
        <v/>
      </c>
      <c r="H18" s="101" t="str">
        <f>IFERROR(COUNTIFS('Məlumatların daxil edilməsi'!$F$3:$F$180,"DDAZ",'Məlumatların daxil edilməsi'!$M$3:$M$180,H$1)/$C18,"")</f>
        <v/>
      </c>
      <c r="I18" s="46" t="str">
        <f t="array" ref="I18">IFS(SUM(D18:H18)=0,"-",AND(D18&gt;=0.7,H18=0),"Əla",AND(SUM(D18:E18)&gt;0.5,SUM(G18:H18)&lt;=0.2,H18&lt;=0.1),"Yaxşı",AND(SUM(D18:F18)&gt;0.5,H18&lt;=0.3),"Kafi",H18&lt;0.5,"Zəif",H18&gt;=0.5,"Çox zəif")</f>
        <v>-</v>
      </c>
    </row>
    <row r="19" ht="14.25" customHeight="1">
      <c r="A19" s="106" t="s">
        <v>44</v>
      </c>
      <c r="B19" s="75" t="s">
        <v>86</v>
      </c>
      <c r="C19" s="55">
        <v>2.1</v>
      </c>
      <c r="D19" s="69"/>
      <c r="E19" s="69"/>
      <c r="F19" s="69"/>
      <c r="G19" s="69"/>
      <c r="H19" s="69"/>
      <c r="I19" s="70"/>
    </row>
    <row r="20" ht="14.25" customHeight="1">
      <c r="A20" s="62"/>
      <c r="B20" s="59" t="s">
        <v>46</v>
      </c>
      <c r="C20" s="60" t="s">
        <v>54</v>
      </c>
      <c r="D20" s="61" t="s">
        <v>55</v>
      </c>
      <c r="E20" s="34" t="s">
        <v>56</v>
      </c>
      <c r="F20" s="34" t="s">
        <v>57</v>
      </c>
      <c r="G20" s="34" t="s">
        <v>58</v>
      </c>
      <c r="H20" s="34" t="s">
        <v>59</v>
      </c>
      <c r="I20" s="29" t="s">
        <v>48</v>
      </c>
    </row>
    <row r="21" ht="14.25" customHeight="1">
      <c r="A21" s="62"/>
      <c r="B21" s="63" t="s">
        <v>49</v>
      </c>
      <c r="C21" s="34">
        <f>COUNTIFS('Məlumatların daxil edilməsi'!$F$3:$F$180,"DDAZ",'Məlumatların daxil edilməsi'!$G$3:$G$180,"&lt;5")</f>
        <v>0</v>
      </c>
      <c r="D21" s="61" t="str">
        <f>IFERROR(COUNTIFS('Məlumatların daxil edilməsi'!$F$3:$F$180,"DDAZ",'Məlumatların daxil edilməsi'!$G$3:$G$180,"&lt;5",'Məlumatların daxil edilməsi'!$N$3:$N$180,D$1)/$C21,"")</f>
        <v/>
      </c>
      <c r="E21" s="61" t="str">
        <f>IFERROR(COUNTIFS('Məlumatların daxil edilməsi'!$F$3:$F$180,"DDAZ",'Məlumatların daxil edilməsi'!$G$3:$G$180,"&lt;5",'Məlumatların daxil edilməsi'!$N$3:$N$180,E$1)/$C21,"")</f>
        <v/>
      </c>
      <c r="F21" s="61" t="str">
        <f>IFERROR(COUNTIFS('Məlumatların daxil edilməsi'!$F$3:$F$180,"DDAZ",'Məlumatların daxil edilməsi'!$G$3:$G$180,"&lt;5",'Məlumatların daxil edilməsi'!$N$3:$N$180,F$1)/$C21,"")</f>
        <v/>
      </c>
      <c r="G21" s="61" t="str">
        <f>IFERROR(COUNTIFS('Məlumatların daxil edilməsi'!$F$3:$F$180,"DDAZ",'Məlumatların daxil edilməsi'!$G$3:$G$180,"&lt;5",'Məlumatların daxil edilməsi'!$N$3:$N$180,G$1)/$C21,"")</f>
        <v/>
      </c>
      <c r="H21" s="61" t="str">
        <f>IFERROR(COUNTIFS('Məlumatların daxil edilməsi'!$F$3:$F$180,"DDAZ",'Məlumatların daxil edilməsi'!$G$3:$G$180,"&lt;5",'Məlumatların daxil edilməsi'!$N$3:$N$180,H$1)/$C21,"")</f>
        <v/>
      </c>
      <c r="I21" s="46" t="str">
        <f t="array" ref="I21">IFS(SUM(D21:H21)=0,"-",AND(D21&gt;=0.7,H21=0),"Əla",AND(SUM(D21:E21)&gt;0.5,SUM(G21:H21)&lt;=0.2,H21&lt;=0.1),"Yaxşı",AND(SUM(D21:F21)&gt;0.5,H21&lt;=0.3),"Kafi",H21&lt;0.5,"Zəif",H21&gt;=0.5,"Çox zəif")</f>
        <v>-</v>
      </c>
    </row>
    <row r="22" ht="14.25" customHeight="1">
      <c r="A22" s="62"/>
      <c r="B22" s="63" t="s">
        <v>50</v>
      </c>
      <c r="C22" s="34">
        <f>COUNTIFS('Məlumatların daxil edilməsi'!$F$3:$F$180,"DDAZ",'Məlumatların daxil edilməsi'!$G$3:$G$180,"&gt;4",'Məlumatların daxil edilməsi'!$G$3:$G$180,"&lt;10")</f>
        <v>0</v>
      </c>
      <c r="D22" s="61" t="str">
        <f>IFERROR(COUNTIFS('Məlumatların daxil edilməsi'!$F$3:$F$180,"DDAZ",'Məlumatların daxil edilməsi'!$G$3:$G$180,"&gt;4",'Məlumatların daxil edilməsi'!$G$3:$G$180,"&lt;10",'Məlumatların daxil edilməsi'!$N$3:$N$180,D$1)/$C22,"")</f>
        <v/>
      </c>
      <c r="E22" s="61" t="str">
        <f>IFERROR(COUNTIFS('Məlumatların daxil edilməsi'!$F$3:$F$180,"DDAZ",'Məlumatların daxil edilməsi'!$G$3:$G$180,"&gt;4",'Məlumatların daxil edilməsi'!$G$3:$G$180,"&lt;10",'Məlumatların daxil edilməsi'!$N$3:$N$180,E$1)/$C22,"")</f>
        <v/>
      </c>
      <c r="F22" s="61" t="str">
        <f>IFERROR(COUNTIFS('Məlumatların daxil edilməsi'!$F$3:$F$180,"DDAZ",'Məlumatların daxil edilməsi'!$G$3:$G$180,"&gt;4",'Məlumatların daxil edilməsi'!$G$3:$G$180,"&lt;10",'Məlumatların daxil edilməsi'!$N$3:$N$180,F$1)/$C22,"")</f>
        <v/>
      </c>
      <c r="G22" s="61" t="str">
        <f>IFERROR(COUNTIFS('Məlumatların daxil edilməsi'!$F$3:$F$180,"DDAZ",'Məlumatların daxil edilməsi'!$G$3:$G$180,"&gt;4",'Məlumatların daxil edilməsi'!$G$3:$G$180,"&lt;10",'Məlumatların daxil edilməsi'!$N$3:$N$180,G$1)/$C22,"")</f>
        <v/>
      </c>
      <c r="H22" s="61" t="str">
        <f>IFERROR(COUNTIFS('Məlumatların daxil edilməsi'!$F$3:$F$180,"DDAZ",'Məlumatların daxil edilməsi'!$G$3:$G$180,"&gt;4",'Məlumatların daxil edilməsi'!$G$3:$G$180,"&lt;10",'Məlumatların daxil edilməsi'!$N$3:$N$180,H$1)/$C22,"")</f>
        <v/>
      </c>
      <c r="I22" s="46" t="str">
        <f t="array" ref="I22">IFS(SUM(D22:H22)=0,"-",AND(D22&gt;=0.7,H22=0),"Əla",AND(SUM(D22:E22)&gt;0.5,SUM(G22:H22)&lt;=0.2,H22&lt;=0.1),"Yaxşı",AND(SUM(D22:F22)&gt;0.5,H22&lt;=0.3),"Kafi",H22&lt;0.5,"Zəif",H22&gt;=0.5,"Çox zəif")</f>
        <v>-</v>
      </c>
    </row>
    <row r="23" ht="14.25" customHeight="1">
      <c r="A23" s="62"/>
      <c r="B23" s="63" t="s">
        <v>51</v>
      </c>
      <c r="C23" s="34">
        <f>COUNTIFS('Məlumatların daxil edilməsi'!$F$3:$F$180,"DDAZ",'Məlumatların daxil edilməsi'!$G$3:$G$180,"&gt;9")</f>
        <v>0</v>
      </c>
      <c r="D23" s="61" t="str">
        <f>IFERROR(COUNTIFS('Məlumatların daxil edilməsi'!$F$3:$F$180,"DDAZ",'Məlumatların daxil edilməsi'!$G$3:$G$180,"&gt;9",'Məlumatların daxil edilməsi'!$N$3:$N$180,D$1)/$C23,"")</f>
        <v/>
      </c>
      <c r="E23" s="61" t="str">
        <f>IFERROR(COUNTIFS('Məlumatların daxil edilməsi'!$F$3:$F$180,"DDAZ",'Məlumatların daxil edilməsi'!$G$3:$G$180,"&gt;9",'Məlumatların daxil edilməsi'!$N$3:$N$180,E$1)/$C23,"")</f>
        <v/>
      </c>
      <c r="F23" s="61" t="str">
        <f>IFERROR(COUNTIFS('Məlumatların daxil edilməsi'!$F$3:$F$180,"DDAZ",'Məlumatların daxil edilməsi'!$G$3:$G$180,"&gt;9",'Məlumatların daxil edilməsi'!$N$3:$N$180,F$1)/$C23,"")</f>
        <v/>
      </c>
      <c r="G23" s="61" t="str">
        <f>IFERROR(COUNTIFS('Məlumatların daxil edilməsi'!$F$3:$F$180,"DDAZ",'Məlumatların daxil edilməsi'!$G$3:$G$180,"&gt;9",'Məlumatların daxil edilməsi'!$N$3:$N$180,G$1)/$C23,"")</f>
        <v/>
      </c>
      <c r="H23" s="61" t="str">
        <f>IFERROR(COUNTIFS('Məlumatların daxil edilməsi'!$F$3:$F$180,"DDAZ",'Məlumatların daxil edilməsi'!$G$3:$G$180,"&gt;9",'Məlumatların daxil edilməsi'!$N$3:$N$180,H$1)/$C23,"")</f>
        <v/>
      </c>
      <c r="I23" s="46" t="str">
        <f t="array" ref="I23">IFS(SUM(D23:H23)=0,"-",AND(D23&gt;=0.7,H23=0),"Əla",AND(SUM(D23:E23)&gt;0.5,SUM(G23:H23)&lt;=0.2,H23&lt;=0.1),"Yaxşı",AND(SUM(D23:F23)&gt;0.5,H23&lt;=0.3),"Kafi",H23&lt;0.5,"Zəif",H23&gt;=0.5,"Çox zəif")</f>
        <v>-</v>
      </c>
    </row>
    <row r="24" ht="14.25" customHeight="1">
      <c r="A24" s="64"/>
      <c r="B24" s="100" t="s">
        <v>45</v>
      </c>
      <c r="C24" s="73">
        <f>SUM(C21:C23)</f>
        <v>0</v>
      </c>
      <c r="D24" s="101" t="str">
        <f>IFERROR(COUNTIFS('Məlumatların daxil edilməsi'!$F$3:$F$180,"DDAZ",'Məlumatların daxil edilməsi'!$N$3:$N$180,D$1)/$C24,"")</f>
        <v/>
      </c>
      <c r="E24" s="101" t="str">
        <f>IFERROR(COUNTIFS('Məlumatların daxil edilməsi'!$F$3:$F$180,"DDAZ",'Məlumatların daxil edilməsi'!$N$3:$N$180,E$1)/$C24,"")</f>
        <v/>
      </c>
      <c r="F24" s="101" t="str">
        <f>IFERROR(COUNTIFS('Məlumatların daxil edilməsi'!$F$3:$F$180,"DDAZ",'Məlumatların daxil edilməsi'!$N$3:$N$180,F$1)/$C24,"")</f>
        <v/>
      </c>
      <c r="G24" s="101" t="str">
        <f>IFERROR(COUNTIFS('Məlumatların daxil edilməsi'!$F$3:$F$180,"DDAZ",'Məlumatların daxil edilməsi'!$N$3:$N$180,G$1)/$C24,"")</f>
        <v/>
      </c>
      <c r="H24" s="101" t="str">
        <f>IFERROR(COUNTIFS('Məlumatların daxil edilməsi'!$F$3:$F$180,"DDAZ",'Məlumatların daxil edilməsi'!$N$3:$N$180,H$1)/$C24,"")</f>
        <v/>
      </c>
      <c r="I24" s="46" t="str">
        <f t="array" ref="I24">IFS(SUM(D24:H24)=0,"-",AND(D24&gt;=0.7,H24=0),"Əla",AND(SUM(D24:E24)&gt;0.5,SUM(G24:H24)&lt;=0.2,H24&lt;=0.1),"Yaxşı",AND(SUM(D24:F24)&gt;0.5,H24&lt;=0.3),"Kafi",H24&lt;0.5,"Zəif",H24&gt;=0.5,"Çox zəif")</f>
        <v>-</v>
      </c>
    </row>
    <row r="25" ht="14.25" customHeight="1">
      <c r="A25" s="106" t="s">
        <v>44</v>
      </c>
      <c r="B25" s="80" t="s">
        <v>63</v>
      </c>
      <c r="C25" s="55">
        <v>2.2</v>
      </c>
      <c r="D25" s="69"/>
      <c r="E25" s="69"/>
      <c r="F25" s="69"/>
      <c r="G25" s="69"/>
      <c r="H25" s="69"/>
      <c r="I25" s="70"/>
    </row>
    <row r="26" ht="14.25" customHeight="1">
      <c r="A26" s="62"/>
      <c r="B26" s="59" t="s">
        <v>46</v>
      </c>
      <c r="C26" s="60" t="s">
        <v>54</v>
      </c>
      <c r="D26" s="61" t="s">
        <v>55</v>
      </c>
      <c r="E26" s="34" t="s">
        <v>56</v>
      </c>
      <c r="F26" s="34" t="s">
        <v>57</v>
      </c>
      <c r="G26" s="34" t="s">
        <v>58</v>
      </c>
      <c r="H26" s="34" t="s">
        <v>59</v>
      </c>
      <c r="I26" s="29" t="s">
        <v>48</v>
      </c>
    </row>
    <row r="27" ht="14.25" customHeight="1">
      <c r="A27" s="62"/>
      <c r="B27" s="59" t="s">
        <v>49</v>
      </c>
      <c r="C27" s="34">
        <f>COUNTIFS('Məlumatların daxil edilməsi'!$F$3:$F$180,"DDAZ",'Məlumatların daxil edilməsi'!$G$3:$G$180,"&lt;5")</f>
        <v>0</v>
      </c>
      <c r="D27" s="61" t="str">
        <f>IFERROR(COUNTIFS('Məlumatların daxil edilməsi'!$F$3:$F$180,"DDAZ",'Məlumatların daxil edilməsi'!$G$3:$G$180,"&lt;5",'Məlumatların daxil edilməsi'!$O$3:$O$180,D$1)/$C27,"")</f>
        <v/>
      </c>
      <c r="E27" s="61" t="str">
        <f>IFERROR(COUNTIFS('Məlumatların daxil edilməsi'!$F$3:$F$180,"DDAZ",'Məlumatların daxil edilməsi'!$G$3:$G$180,"&lt;5",'Məlumatların daxil edilməsi'!$O$3:$O$180,E$1)/$C27,"")</f>
        <v/>
      </c>
      <c r="F27" s="61" t="str">
        <f>IFERROR(COUNTIFS('Məlumatların daxil edilməsi'!$F$3:$F$180,"DDAZ",'Məlumatların daxil edilməsi'!$G$3:$G$180,"&lt;5",'Məlumatların daxil edilməsi'!$O$3:$O$180,F$1)/$C27,"")</f>
        <v/>
      </c>
      <c r="G27" s="61" t="str">
        <f>IFERROR(COUNTIFS('Məlumatların daxil edilməsi'!$F$3:$F$180,"DDAZ",'Məlumatların daxil edilməsi'!$G$3:$G$180,"&lt;5",'Məlumatların daxil edilməsi'!$O$3:$O$180,G$1)/$C27,"")</f>
        <v/>
      </c>
      <c r="H27" s="61" t="str">
        <f>IFERROR(COUNTIFS('Məlumatların daxil edilməsi'!$F$3:$F$180,"DDAZ",'Məlumatların daxil edilməsi'!$G$3:$G$180,"&lt;5",'Məlumatların daxil edilməsi'!$O$3:$O$180,H$1)/$C27,"")</f>
        <v/>
      </c>
      <c r="I27" s="46" t="str">
        <f t="array" ref="I27">IFS(SUM(D27:H27)=0,"-",AND(D27&gt;=0.7,H27=0),"Əla",AND(SUM(D27:E27)&gt;0.5,SUM(G27:H27)&lt;=0.2,H27&lt;=0.1),"Yaxşı",AND(SUM(D27:F27)&gt;0.5,H27&lt;=0.3),"Kafi",H27&lt;0.5,"Zəif",H27&gt;=0.5,"Çox zəif")</f>
        <v>-</v>
      </c>
    </row>
    <row r="28" ht="14.25" customHeight="1">
      <c r="A28" s="62"/>
      <c r="B28" s="59" t="s">
        <v>50</v>
      </c>
      <c r="C28" s="34">
        <f>COUNTIFS('Məlumatların daxil edilməsi'!$F$3:$F$180,"DDAZ",'Məlumatların daxil edilməsi'!$G$3:$G$180,"&gt;4",'Məlumatların daxil edilməsi'!$G$3:$G$180,"&lt;10")</f>
        <v>0</v>
      </c>
      <c r="D28" s="61" t="str">
        <f>IFERROR(COUNTIFS('Məlumatların daxil edilməsi'!$F$3:$F$180,"DDAZ",'Məlumatların daxil edilməsi'!$G$3:$G$180,"&gt;4",'Məlumatların daxil edilməsi'!$G$3:$G$180,"&lt;10",'Məlumatların daxil edilməsi'!$O$3:$O$180,D$1)/$C28,"")</f>
        <v/>
      </c>
      <c r="E28" s="61" t="str">
        <f>IFERROR(COUNTIFS('Məlumatların daxil edilməsi'!$F$3:$F$180,"DDAZ",'Məlumatların daxil edilməsi'!$G$3:$G$180,"&gt;4",'Məlumatların daxil edilməsi'!$G$3:$G$180,"&lt;10",'Məlumatların daxil edilməsi'!$O$3:$O$180,E$1)/$C28,"")</f>
        <v/>
      </c>
      <c r="F28" s="61" t="str">
        <f>IFERROR(COUNTIFS('Məlumatların daxil edilməsi'!$F$3:$F$180,"DDAZ",'Məlumatların daxil edilməsi'!$G$3:$G$180,"&gt;4",'Məlumatların daxil edilməsi'!$G$3:$G$180,"&lt;10",'Məlumatların daxil edilməsi'!$O$3:$O$180,F$1)/$C28,"")</f>
        <v/>
      </c>
      <c r="G28" s="61" t="str">
        <f>IFERROR(COUNTIFS('Məlumatların daxil edilməsi'!$F$3:$F$180,"DDAZ",'Məlumatların daxil edilməsi'!$G$3:$G$180,"&gt;4",'Məlumatların daxil edilməsi'!$G$3:$G$180,"&lt;10",'Məlumatların daxil edilməsi'!$O$3:$O$180,G$1)/$C28,"")</f>
        <v/>
      </c>
      <c r="H28" s="61" t="str">
        <f>IFERROR(COUNTIFS('Məlumatların daxil edilməsi'!$F$3:$F$180,"DDAZ",'Məlumatların daxil edilməsi'!$G$3:$G$180,"&gt;4",'Məlumatların daxil edilməsi'!$G$3:$G$180,"&lt;10",'Məlumatların daxil edilməsi'!$O$3:$O$180,H$1)/$C28,"")</f>
        <v/>
      </c>
      <c r="I28" s="46" t="str">
        <f t="array" ref="I28">IFS(SUM(D28:H28)=0,"-",AND(D28&gt;=0.7,H28=0),"Əla",AND(SUM(D28:E28)&gt;0.5,SUM(G28:H28)&lt;=0.2,H28&lt;=0.1),"Yaxşı",AND(SUM(D28:F28)&gt;0.5,H28&lt;=0.3),"Kafi",H28&lt;0.5,"Zəif",H28&gt;=0.5,"Çox zəif")</f>
        <v>-</v>
      </c>
    </row>
    <row r="29" ht="14.25" customHeight="1">
      <c r="A29" s="62"/>
      <c r="B29" s="59" t="s">
        <v>51</v>
      </c>
      <c r="C29" s="34">
        <f>COUNTIFS('Məlumatların daxil edilməsi'!$F$3:$F$180,"DDAZ",'Məlumatların daxil edilməsi'!$G$3:$G$180,"&gt;9")</f>
        <v>0</v>
      </c>
      <c r="D29" s="61" t="str">
        <f>IFERROR(COUNTIFS('Məlumatların daxil edilməsi'!$F$3:$F$180,"DDAZ",'Məlumatların daxil edilməsi'!$G$3:$G$180,"&gt;9",'Məlumatların daxil edilməsi'!$O$3:$O$180,D$1)/$C29,"")</f>
        <v/>
      </c>
      <c r="E29" s="61" t="str">
        <f>IFERROR(COUNTIFS('Məlumatların daxil edilməsi'!$F$3:$F$180,"DDAZ",'Məlumatların daxil edilməsi'!$G$3:$G$180,"&gt;9",'Məlumatların daxil edilməsi'!$O$3:$O$180,E$1)/$C29,"")</f>
        <v/>
      </c>
      <c r="F29" s="61" t="str">
        <f>IFERROR(COUNTIFS('Məlumatların daxil edilməsi'!$F$3:$F$180,"DDAZ",'Məlumatların daxil edilməsi'!$G$3:$G$180,"&gt;9",'Məlumatların daxil edilməsi'!$O$3:$O$180,F$1)/$C29,"")</f>
        <v/>
      </c>
      <c r="G29" s="61" t="str">
        <f>IFERROR(COUNTIFS('Məlumatların daxil edilməsi'!$F$3:$F$180,"DDAZ",'Məlumatların daxil edilməsi'!$G$3:$G$180,"&gt;9",'Məlumatların daxil edilməsi'!$O$3:$O$180,G$1)/$C29,"")</f>
        <v/>
      </c>
      <c r="H29" s="61" t="str">
        <f>IFERROR(COUNTIFS('Məlumatların daxil edilməsi'!$F$3:$F$180,"DDAZ",'Məlumatların daxil edilməsi'!$G$3:$G$180,"&gt;9",'Məlumatların daxil edilməsi'!$O$3:$O$180,H$1)/$C29,"")</f>
        <v/>
      </c>
      <c r="I29" s="46" t="str">
        <f t="array" ref="I29">IFS(SUM(D29:H29)=0,"-",AND(D29&gt;=0.7,H29=0),"Əla",AND(SUM(D29:E29)&gt;0.5,SUM(G29:H29)&lt;=0.2,H29&lt;=0.1),"Yaxşı",AND(SUM(D29:F29)&gt;0.5,H29&lt;=0.3),"Kafi",H29&lt;0.5,"Zəif",H29&gt;=0.5,"Çox zəif")</f>
        <v>-</v>
      </c>
    </row>
    <row r="30" ht="14.25" customHeight="1">
      <c r="A30" s="64"/>
      <c r="B30" s="107" t="s">
        <v>45</v>
      </c>
      <c r="C30" s="48">
        <f>SUM(C27:C29)</f>
        <v>0</v>
      </c>
      <c r="D30" s="66" t="str">
        <f>IFERROR(COUNTIFS('Məlumatların daxil edilməsi'!$F$3:$F$180,"DDAZ",'Məlumatların daxil edilməsi'!$O$3:$O$180,D$1)/$C30,"")</f>
        <v/>
      </c>
      <c r="E30" s="66" t="str">
        <f>IFERROR(COUNTIFS('Məlumatların daxil edilməsi'!$F$3:$F$180,"DDAZ",'Məlumatların daxil edilməsi'!$O$3:$O$180,E$1)/$C30,"")</f>
        <v/>
      </c>
      <c r="F30" s="66" t="str">
        <f>IFERROR(COUNTIFS('Məlumatların daxil edilməsi'!$F$3:$F$180,"DDAZ",'Məlumatların daxil edilməsi'!$O$3:$O$180,F$1)/$C30,"")</f>
        <v/>
      </c>
      <c r="G30" s="66" t="str">
        <f>IFERROR(COUNTIFS('Məlumatların daxil edilməsi'!$F$3:$F$180,"DDAZ",'Məlumatların daxil edilməsi'!$O$3:$O$180,G$1)/$C30,"")</f>
        <v/>
      </c>
      <c r="H30" s="66" t="str">
        <f>IFERROR(COUNTIFS('Məlumatların daxil edilməsi'!$F$3:$F$180,"DDAZ",'Məlumatların daxil edilməsi'!$O$3:$O$180,H$1)/$C30,"")</f>
        <v/>
      </c>
      <c r="I30" s="46" t="str">
        <f t="array" ref="I30">IFS(SUM(D30:H30)=0,"-",AND(D30&gt;=0.7,H30=0),"Əla",AND(SUM(D30:E30)&gt;0.5,SUM(G30:H30)&lt;=0.2,H30&lt;=0.1),"Yaxşı",AND(SUM(D30:F30)&gt;0.5,H30&lt;=0.3),"Kafi",H30&lt;0.5,"Zəif",H30&gt;=0.5,"Çox zəif")</f>
        <v>-</v>
      </c>
    </row>
    <row r="31" ht="14.25" customHeight="1"/>
    <row r="32" ht="14.25" customHeight="1"/>
    <row r="33" ht="14.25" customHeight="1"/>
    <row r="34" ht="14.25" customHeight="1"/>
    <row r="35" ht="14.25" customHeight="1">
      <c r="C35" s="102" t="s">
        <v>87</v>
      </c>
    </row>
    <row r="36" ht="14.25" customHeight="1">
      <c r="C36" s="102" t="s">
        <v>87</v>
      </c>
    </row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A6"/>
    <mergeCell ref="A7:A12"/>
    <mergeCell ref="A13:A18"/>
    <mergeCell ref="A19:A24"/>
    <mergeCell ref="A25:A30"/>
  </mergeCells>
  <conditionalFormatting sqref="I2 I8 I14 I20 I26">
    <cfRule type="cellIs" dxfId="8" priority="1" operator="equal">
      <formula>"-"</formula>
    </cfRule>
  </conditionalFormatting>
  <conditionalFormatting sqref="I2 I8 I14 I20 I26">
    <cfRule type="cellIs" dxfId="9" priority="2" operator="equal">
      <formula>"Çox zəif"</formula>
    </cfRule>
  </conditionalFormatting>
  <conditionalFormatting sqref="I3:I6">
    <cfRule type="cellIs" dxfId="0" priority="3" operator="equal">
      <formula>"Zəif"</formula>
    </cfRule>
  </conditionalFormatting>
  <conditionalFormatting sqref="I3:I6">
    <cfRule type="cellIs" dxfId="1" priority="4" operator="equal">
      <formula>"Əla"</formula>
    </cfRule>
  </conditionalFormatting>
  <conditionalFormatting sqref="I3:I6">
    <cfRule type="cellIs" dxfId="2" priority="5" operator="equal">
      <formula>"Çox zəif"</formula>
    </cfRule>
  </conditionalFormatting>
  <conditionalFormatting sqref="I2:I6 I8 I14 I20 I26">
    <cfRule type="cellIs" dxfId="7" priority="6" operator="equal">
      <formula>"Kafi"</formula>
    </cfRule>
  </conditionalFormatting>
  <conditionalFormatting sqref="I3:I6">
    <cfRule type="cellIs" dxfId="3" priority="7" operator="equal">
      <formula>"-"</formula>
    </cfRule>
  </conditionalFormatting>
  <conditionalFormatting sqref="I3:I6">
    <cfRule type="cellIs" dxfId="4" priority="8" operator="equal">
      <formula>"Yaxşı"</formula>
    </cfRule>
  </conditionalFormatting>
  <conditionalFormatting sqref="I9:I12">
    <cfRule type="cellIs" dxfId="0" priority="9" operator="equal">
      <formula>"Zəif"</formula>
    </cfRule>
  </conditionalFormatting>
  <conditionalFormatting sqref="I9:I12">
    <cfRule type="cellIs" dxfId="1" priority="10" operator="equal">
      <formula>"Əla"</formula>
    </cfRule>
  </conditionalFormatting>
  <conditionalFormatting sqref="I9:I12">
    <cfRule type="cellIs" dxfId="2" priority="11" operator="equal">
      <formula>"Çox zəif"</formula>
    </cfRule>
  </conditionalFormatting>
  <conditionalFormatting sqref="I9:I12">
    <cfRule type="cellIs" dxfId="7" priority="12" operator="equal">
      <formula>"Kafi"</formula>
    </cfRule>
  </conditionalFormatting>
  <conditionalFormatting sqref="I9:I12">
    <cfRule type="cellIs" dxfId="3" priority="13" operator="equal">
      <formula>"-"</formula>
    </cfRule>
  </conditionalFormatting>
  <conditionalFormatting sqref="I9:I12">
    <cfRule type="cellIs" dxfId="4" priority="14" operator="equal">
      <formula>"Yaxşı"</formula>
    </cfRule>
  </conditionalFormatting>
  <conditionalFormatting sqref="I15:I18">
    <cfRule type="cellIs" dxfId="0" priority="15" operator="equal">
      <formula>"Zəif"</formula>
    </cfRule>
  </conditionalFormatting>
  <conditionalFormatting sqref="I15:I18">
    <cfRule type="cellIs" dxfId="1" priority="16" operator="equal">
      <formula>"Əla"</formula>
    </cfRule>
  </conditionalFormatting>
  <conditionalFormatting sqref="I15:I18">
    <cfRule type="cellIs" dxfId="2" priority="17" operator="equal">
      <formula>"Çox zəif"</formula>
    </cfRule>
  </conditionalFormatting>
  <conditionalFormatting sqref="I15:I18">
    <cfRule type="cellIs" dxfId="7" priority="18" operator="equal">
      <formula>"Kafi"</formula>
    </cfRule>
  </conditionalFormatting>
  <conditionalFormatting sqref="I15:I18">
    <cfRule type="cellIs" dxfId="3" priority="19" operator="equal">
      <formula>"-"</formula>
    </cfRule>
  </conditionalFormatting>
  <conditionalFormatting sqref="I15:I18">
    <cfRule type="cellIs" dxfId="4" priority="20" operator="equal">
      <formula>"Yaxşı"</formula>
    </cfRule>
  </conditionalFormatting>
  <conditionalFormatting sqref="I21:I24">
    <cfRule type="cellIs" dxfId="0" priority="21" operator="equal">
      <formula>"Zəif"</formula>
    </cfRule>
  </conditionalFormatting>
  <conditionalFormatting sqref="I21:I24">
    <cfRule type="cellIs" dxfId="1" priority="22" operator="equal">
      <formula>"Əla"</formula>
    </cfRule>
  </conditionalFormatting>
  <conditionalFormatting sqref="I21:I24">
    <cfRule type="cellIs" dxfId="2" priority="23" operator="equal">
      <formula>"Çox zəif"</formula>
    </cfRule>
  </conditionalFormatting>
  <conditionalFormatting sqref="I21:I24">
    <cfRule type="cellIs" dxfId="7" priority="24" operator="equal">
      <formula>"Kafi"</formula>
    </cfRule>
  </conditionalFormatting>
  <conditionalFormatting sqref="I21:I24">
    <cfRule type="cellIs" dxfId="3" priority="25" operator="equal">
      <formula>"-"</formula>
    </cfRule>
  </conditionalFormatting>
  <conditionalFormatting sqref="I21:I24">
    <cfRule type="cellIs" dxfId="4" priority="26" operator="equal">
      <formula>"Yaxşı"</formula>
    </cfRule>
  </conditionalFormatting>
  <conditionalFormatting sqref="I27:I30">
    <cfRule type="cellIs" dxfId="0" priority="27" operator="equal">
      <formula>"Zəif"</formula>
    </cfRule>
  </conditionalFormatting>
  <conditionalFormatting sqref="I27:I30">
    <cfRule type="cellIs" dxfId="1" priority="28" operator="equal">
      <formula>"Əla"</formula>
    </cfRule>
  </conditionalFormatting>
  <conditionalFormatting sqref="I27:I30">
    <cfRule type="cellIs" dxfId="2" priority="29" operator="equal">
      <formula>"Çox zəif"</formula>
    </cfRule>
  </conditionalFormatting>
  <conditionalFormatting sqref="I27:I30">
    <cfRule type="cellIs" dxfId="7" priority="30" operator="equal">
      <formula>"Kafi"</formula>
    </cfRule>
  </conditionalFormatting>
  <conditionalFormatting sqref="I27:I30">
    <cfRule type="cellIs" dxfId="3" priority="31" operator="equal">
      <formula>"-"</formula>
    </cfRule>
  </conditionalFormatting>
  <conditionalFormatting sqref="I27:I30">
    <cfRule type="cellIs" dxfId="4" priority="32" operator="equal">
      <formula>"Yaxşı"</formula>
    </cfRule>
  </conditionalFormatting>
  <printOptions/>
  <pageMargins bottom="0.75" footer="0.0" header="0.0" left="0.7" right="0.7" top="0.75"/>
  <pageSetup paperSize="9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63"/>
    <col customWidth="1" min="2" max="2" width="12.88"/>
    <col customWidth="1" min="3" max="3" width="11.13"/>
    <col customWidth="1" min="4" max="8" width="6.75"/>
    <col customWidth="1" min="9" max="9" width="11.13"/>
    <col customWidth="1" min="10" max="26" width="10.5"/>
  </cols>
  <sheetData>
    <row r="1" ht="14.25" customHeight="1">
      <c r="A1" s="106" t="s">
        <v>42</v>
      </c>
      <c r="B1" s="54" t="s">
        <v>53</v>
      </c>
      <c r="C1" s="55" t="s">
        <v>37</v>
      </c>
      <c r="D1" s="56">
        <v>5.0</v>
      </c>
      <c r="E1" s="56">
        <v>4.0</v>
      </c>
      <c r="F1" s="56">
        <v>3.0</v>
      </c>
      <c r="G1" s="56">
        <v>2.0</v>
      </c>
      <c r="H1" s="56">
        <v>1.0</v>
      </c>
      <c r="I1" s="57"/>
    </row>
    <row r="2" ht="14.25" customHeight="1">
      <c r="A2" s="62"/>
      <c r="B2" s="59" t="s">
        <v>46</v>
      </c>
      <c r="C2" s="60" t="s">
        <v>54</v>
      </c>
      <c r="D2" s="61" t="s">
        <v>55</v>
      </c>
      <c r="E2" s="34" t="s">
        <v>56</v>
      </c>
      <c r="F2" s="34" t="s">
        <v>57</v>
      </c>
      <c r="G2" s="34" t="s">
        <v>58</v>
      </c>
      <c r="H2" s="34" t="s">
        <v>59</v>
      </c>
      <c r="I2" s="29" t="s">
        <v>48</v>
      </c>
    </row>
    <row r="3" ht="14.25" customHeight="1">
      <c r="A3" s="62"/>
      <c r="B3" s="63" t="s">
        <v>49</v>
      </c>
      <c r="C3" s="34">
        <f>COUNTIFS('Məlumatların daxil edilməsi'!$F$3:$F$180,"RU",'Məlumatların daxil edilməsi'!$G$3:$G$180,"&lt;5")</f>
        <v>0</v>
      </c>
      <c r="D3" s="61" t="str">
        <f>IFERROR(COUNTIFS('Məlumatların daxil edilməsi'!$F$3:$F$180,"RU",'Məlumatların daxil edilməsi'!$G$3:$G$180,"&lt;5",'Məlumatların daxil edilməsi'!$K$3:$K$180,D$1)/$C3,"")</f>
        <v/>
      </c>
      <c r="E3" s="61" t="str">
        <f>IFERROR(COUNTIFS('Məlumatların daxil edilməsi'!$F$3:$F$180,"RU",'Məlumatların daxil edilməsi'!$G$3:$G$180,"&lt;5",'Məlumatların daxil edilməsi'!$N$3:$N$180,E$1)/$C3,"")</f>
        <v/>
      </c>
      <c r="F3" s="61" t="str">
        <f>IFERROR(COUNTIFS('Məlumatların daxil edilməsi'!$F$3:$F$180,"RU",'Məlumatların daxil edilməsi'!$G$3:$G$180,"&lt;5",'Məlumatların daxil edilməsi'!$N$3:$N$180,F$1)/$C3,"")</f>
        <v/>
      </c>
      <c r="G3" s="61" t="str">
        <f>IFERROR(COUNTIFS('Məlumatların daxil edilməsi'!$F$3:$F$180,"RU",'Məlumatların daxil edilməsi'!$G$3:$G$180,"&lt;5",'Məlumatların daxil edilməsi'!$N$3:$N$180,G$1)/$C3,"")</f>
        <v/>
      </c>
      <c r="H3" s="61" t="str">
        <f>IFERROR(COUNTIFS('Məlumatların daxil edilməsi'!$F$3:$F$180,"RU",'Məlumatların daxil edilməsi'!$G$3:$G$180,"&lt;5",'Məlumatların daxil edilməsi'!$N$3:$N$180,H$1)/$C3,"")</f>
        <v/>
      </c>
      <c r="I3" s="46" t="str">
        <f t="array" ref="I3">IFS(SUM(D3:H3)=0,"-",AND(D3&gt;=0.7,H3=0),"Əla",AND(SUM(D3:E3)&gt;0.5,SUM(G3:H3)&lt;=0.2,H3&lt;=0.1),"Yaxşı",AND(SUM(D3:F3)&gt;0.5,H3&lt;=0.3),"Kafi",H3&lt;0.5,"Zəif",H3&gt;=0.5,"Çox zəif")</f>
        <v>-</v>
      </c>
    </row>
    <row r="4" ht="14.25" customHeight="1">
      <c r="A4" s="62"/>
      <c r="B4" s="63" t="s">
        <v>50</v>
      </c>
      <c r="C4" s="34">
        <f>COUNTIFS('Məlumatların daxil edilməsi'!$F$3:$F$180,"RU",'Məlumatların daxil edilməsi'!$G$3:$G$180,"&gt;4",'Məlumatların daxil edilməsi'!$G$3:$G$180,"&lt;10")</f>
        <v>0</v>
      </c>
      <c r="D4" s="61" t="str">
        <f>IFERROR(COUNTIFS('Məlumatların daxil edilməsi'!$F$3:$F$180,"RU",'Məlumatların daxil edilməsi'!$G$3:$G$180,"&gt;4",'Məlumatların daxil edilməsi'!$G$3:$G$180,"&lt;10",'Məlumatların daxil edilməsi'!$K$3:$K$180,D$1)/$C4,"")</f>
        <v/>
      </c>
      <c r="E4" s="61" t="str">
        <f>IFERROR(COUNTIFS('Məlumatların daxil edilməsi'!$F$3:$F$180,"RU",'Məlumatların daxil edilməsi'!$G$3:$G$180,"&gt;4",'Məlumatların daxil edilməsi'!$G$3:$G$180,"&lt;10",'Məlumatların daxil edilməsi'!$N$3:$N$180,E$1)/$C4,"")</f>
        <v/>
      </c>
      <c r="F4" s="61" t="str">
        <f>IFERROR(COUNTIFS('Məlumatların daxil edilməsi'!$F$3:$F$180,"RU",'Məlumatların daxil edilməsi'!$G$3:$G$180,"&gt;4",'Məlumatların daxil edilməsi'!$G$3:$G$180,"&lt;10",'Məlumatların daxil edilməsi'!$N$3:$N$180,F$1)/$C4,"")</f>
        <v/>
      </c>
      <c r="G4" s="61" t="str">
        <f>IFERROR(COUNTIFS('Məlumatların daxil edilməsi'!$F$3:$F$180,"RU",'Məlumatların daxil edilməsi'!$G$3:$G$180,"&gt;4",'Məlumatların daxil edilməsi'!$G$3:$G$180,"&lt;10",'Məlumatların daxil edilməsi'!$N$3:$N$180,G$1)/$C4,"")</f>
        <v/>
      </c>
      <c r="H4" s="61" t="str">
        <f>IFERROR(COUNTIFS('Məlumatların daxil edilməsi'!$F$3:$F$180,"RU",'Məlumatların daxil edilməsi'!$G$3:$G$180,"&gt;4",'Məlumatların daxil edilməsi'!$G$3:$G$180,"&lt;10",'Məlumatların daxil edilməsi'!$N$3:$N$180,H$1)/$C4,"")</f>
        <v/>
      </c>
      <c r="I4" s="46" t="str">
        <f t="array" ref="I4">IFS(SUM(D4:H4)=0,"-",AND(D4&gt;=0.7,H4=0),"Əla",AND(SUM(D4:E4)&gt;0.5,SUM(G4:H4)&lt;=0.2,H4&lt;=0.1),"Yaxşı",AND(SUM(D4:F4)&gt;0.5,H4&lt;=0.3),"Kafi",H4&lt;0.5,"Zəif",H4&gt;=0.5,"Çox zəif")</f>
        <v>-</v>
      </c>
    </row>
    <row r="5" ht="14.25" customHeight="1">
      <c r="A5" s="62"/>
      <c r="B5" s="63" t="s">
        <v>51</v>
      </c>
      <c r="C5" s="34">
        <f>COUNTIFS('Məlumatların daxil edilməsi'!$F$3:$F$180,"RU",'Məlumatların daxil edilməsi'!$G$3:$G$180,"&gt;9")</f>
        <v>0</v>
      </c>
      <c r="D5" s="61" t="str">
        <f>IFERROR(COUNTIFS('Məlumatların daxil edilməsi'!$F$3:$F$180,"RU",'Məlumatların daxil edilməsi'!$G$3:$G$180,"&gt;9",'Məlumatların daxil edilməsi'!$K$3:$K$180,D$1)/$C5,"")</f>
        <v/>
      </c>
      <c r="E5" s="61" t="str">
        <f>IFERROR(COUNTIFS('Məlumatların daxil edilməsi'!$F$3:$F$180,"RU",'Məlumatların daxil edilməsi'!$G$3:$G$180,"&gt;9",'Məlumatların daxil edilməsi'!$N$3:$N$180,E$1)/$C5,"")</f>
        <v/>
      </c>
      <c r="F5" s="61" t="str">
        <f>IFERROR(COUNTIFS('Məlumatların daxil edilməsi'!$F$3:$F$180,"RU",'Məlumatların daxil edilməsi'!$G$3:$G$180,"&gt;9",'Məlumatların daxil edilməsi'!$N$3:$N$180,F$1)/$C5,"")</f>
        <v/>
      </c>
      <c r="G5" s="61" t="str">
        <f>IFERROR(COUNTIFS('Məlumatların daxil edilməsi'!$F$3:$F$180,"RU",'Məlumatların daxil edilməsi'!$G$3:$G$180,"&gt;9",'Məlumatların daxil edilməsi'!$N$3:$N$180,G$1)/$C5,"")</f>
        <v/>
      </c>
      <c r="H5" s="61" t="str">
        <f>IFERROR(COUNTIFS('Məlumatların daxil edilməsi'!$F$3:$F$180,"RU",'Məlumatların daxil edilməsi'!$G$3:$G$180,"&gt;9",'Məlumatların daxil edilməsi'!$N$3:$N$180,H$1)/$C5,"")</f>
        <v/>
      </c>
      <c r="I5" s="46" t="str">
        <f t="array" ref="I5">IFS(SUM(D5:H5)=0,"-",AND(D5&gt;=0.7,H5=0),"Əla",AND(SUM(D5:E5)&gt;0.5,SUM(G5:H5)&lt;=0.2,H5&lt;=0.1),"Yaxşı",AND(SUM(D5:F5)&gt;0.5,H5&lt;=0.3),"Kafi",H5&lt;0.5,"Zəif",H5&gt;=0.5,"Çox zəif")</f>
        <v>-</v>
      </c>
    </row>
    <row r="6" ht="14.25" customHeight="1">
      <c r="A6" s="64"/>
      <c r="B6" s="65" t="s">
        <v>45</v>
      </c>
      <c r="C6" s="48">
        <f>SUM(C3:C5)</f>
        <v>0</v>
      </c>
      <c r="D6" s="101" t="str">
        <f>IFERROR(COUNTIFS('Məlumatların daxil edilməsi'!$F$3:$F$180,"RU",'Məlumatların daxil edilməsi'!$K$3:$K$180,D$1)/$C6,"")</f>
        <v/>
      </c>
      <c r="E6" s="101" t="str">
        <f>IFERROR(COUNTIFS('Məlumatların daxil edilməsi'!$F$3:$F$180,"RU",'Məlumatların daxil edilməsi'!$N$3:$N$180,E$1)/$C6,"")</f>
        <v/>
      </c>
      <c r="F6" s="101" t="str">
        <f>IFERROR(COUNTIFS('Məlumatların daxil edilməsi'!$F$3:$F$180,"RU",'Məlumatların daxil edilməsi'!$N$3:$N$180,F$1)/$C6,"")</f>
        <v/>
      </c>
      <c r="G6" s="101" t="str">
        <f>IFERROR(COUNTIFS('Məlumatların daxil edilməsi'!$F$3:$F$180,"RU",'Məlumatların daxil edilməsi'!$N$3:$N$180,G$1)/$C6,"")</f>
        <v/>
      </c>
      <c r="H6" s="101" t="str">
        <f>IFERROR(COUNTIFS('Məlumatların daxil edilməsi'!$F$3:$F$180,"RU",'Məlumatların daxil edilməsi'!$N$3:$N$180,H$1)/$C6,"")</f>
        <v/>
      </c>
      <c r="I6" s="46" t="str">
        <f t="array" ref="I6">IFS(SUM(D6:H6)=0,"-",AND(D6&gt;=0.7,H6=0),"Əla",AND(SUM(D6:E6)&gt;0.5,SUM(G6:H6)&lt;=0.2,H6&lt;=0.1),"Yaxşı",AND(SUM(D6:F6)&gt;0.5,H6&lt;=0.3),"Kafi",H6&lt;0.5,"Zəif",H6&gt;=0.5,"Çox zəif")</f>
        <v>-</v>
      </c>
    </row>
    <row r="7" ht="14.25" customHeight="1">
      <c r="A7" s="106" t="s">
        <v>42</v>
      </c>
      <c r="B7" s="80" t="s">
        <v>82</v>
      </c>
      <c r="C7" s="55" t="s">
        <v>52</v>
      </c>
      <c r="D7" s="69"/>
      <c r="E7" s="69"/>
      <c r="F7" s="69"/>
      <c r="G7" s="69"/>
      <c r="H7" s="69"/>
      <c r="I7" s="70"/>
    </row>
    <row r="8" ht="14.25" customHeight="1">
      <c r="A8" s="62"/>
      <c r="B8" s="59" t="s">
        <v>46</v>
      </c>
      <c r="C8" s="60" t="s">
        <v>54</v>
      </c>
      <c r="D8" s="61" t="s">
        <v>55</v>
      </c>
      <c r="E8" s="61" t="s">
        <v>55</v>
      </c>
      <c r="F8" s="34" t="s">
        <v>56</v>
      </c>
      <c r="G8" s="34" t="s">
        <v>57</v>
      </c>
      <c r="H8" s="34" t="s">
        <v>95</v>
      </c>
      <c r="I8" s="29" t="s">
        <v>48</v>
      </c>
    </row>
    <row r="9" ht="14.25" customHeight="1">
      <c r="A9" s="62"/>
      <c r="B9" s="59" t="s">
        <v>49</v>
      </c>
      <c r="C9" s="34">
        <f>COUNTIFS('Məlumatların daxil edilməsi'!$F$3:$F$180,"RU",'Məlumatların daxil edilməsi'!$G$3:$G$180,"&lt;5")</f>
        <v>0</v>
      </c>
      <c r="D9" s="61" t="str">
        <f>IFERROR(COUNTIFS('Məlumatların daxil edilməsi'!$F$3:$F$180,"RU",'Məlumatların daxil edilməsi'!$G$3:$G$180,"&lt;5",'Məlumatların daxil edilməsi'!$L$3:$L$180,D$1)/$C9,"")</f>
        <v/>
      </c>
      <c r="E9" s="61" t="str">
        <f>IFERROR(COUNTIFS('Məlumatların daxil edilməsi'!$F$3:$F$180,"RU",'Məlumatların daxil edilməsi'!$G$3:$G$180,"&lt;5",'Məlumatların daxil edilməsi'!$L$3:$L$180,E$1)/$C9,"")</f>
        <v/>
      </c>
      <c r="F9" s="61" t="str">
        <f>IFERROR(COUNTIFS('Məlumatların daxil edilməsi'!$F$3:$F$180,"RU",'Məlumatların daxil edilməsi'!$G$3:$G$180,"&lt;5",'Məlumatların daxil edilməsi'!$L$3:$L$180,F$1)/$C9,"")</f>
        <v/>
      </c>
      <c r="G9" s="61" t="str">
        <f>IFERROR(COUNTIFS('Məlumatların daxil edilməsi'!$F$3:$F$180,"RU",'Məlumatların daxil edilməsi'!$G$3:$G$180,"&lt;5",'Məlumatların daxil edilməsi'!$L$3:$L$180,G$1)/$C9,"")</f>
        <v/>
      </c>
      <c r="H9" s="61" t="str">
        <f>IFERROR(COUNTIFS('Məlumatların daxil edilməsi'!$F$3:$F$180,"RU",'Məlumatların daxil edilməsi'!$G$3:$G$180,"&lt;5",'Məlumatların daxil edilməsi'!$L$3:$L$180,H$1)/$C9,"")</f>
        <v/>
      </c>
      <c r="I9" s="46" t="str">
        <f t="array" ref="I9">IFS(SUM(D9:H9)=0,"-",AND(D9&gt;=0.7,H9=0),"Əla",AND(SUM(D9:E9)&gt;0.5,SUM(G9:H9)&lt;=0.2,H9&lt;=0.1),"Yaxşı",AND(SUM(D9:F9)&gt;0.5,H9&lt;=0.3),"Kafi",H9&lt;0.5,"Zəif",H9&gt;=0.5,"Çox zəif")</f>
        <v>-</v>
      </c>
    </row>
    <row r="10" ht="14.25" customHeight="1">
      <c r="A10" s="62"/>
      <c r="B10" s="59" t="s">
        <v>50</v>
      </c>
      <c r="C10" s="34">
        <f>COUNTIFS('Məlumatların daxil edilməsi'!$F$3:$F$180,"RU",'Məlumatların daxil edilməsi'!$G$3:$G$180,"&gt;4",'Məlumatların daxil edilməsi'!$G$3:$G$180,"&lt;10")</f>
        <v>0</v>
      </c>
      <c r="D10" s="61" t="str">
        <f>IFERROR(COUNTIFS('Məlumatların daxil edilməsi'!$F$3:$F$180,"RU",'Məlumatların daxil edilməsi'!$G$3:$G$180,"&gt;4",'Məlumatların daxil edilməsi'!$G$3:$G$180,"&lt;10",'Məlumatların daxil edilməsi'!$L$3:$L$180,D$1)/$C10,"")</f>
        <v/>
      </c>
      <c r="E10" s="61" t="str">
        <f>IFERROR(COUNTIFS('Məlumatların daxil edilməsi'!$F$3:$F$180,"RU",'Məlumatların daxil edilməsi'!$G$3:$G$180,"&gt;4",'Məlumatların daxil edilməsi'!$G$3:$G$180,"&lt;10",'Məlumatların daxil edilməsi'!$L$3:$L$180,E$1)/$C10,"")</f>
        <v/>
      </c>
      <c r="F10" s="61" t="str">
        <f>IFERROR(COUNTIFS('Məlumatların daxil edilməsi'!$F$3:$F$180,"RU",'Məlumatların daxil edilməsi'!$G$3:$G$180,"&gt;4",'Məlumatların daxil edilməsi'!$G$3:$G$180,"&lt;10",'Məlumatların daxil edilməsi'!$L$3:$L$180,F$1)/$C10,"")</f>
        <v/>
      </c>
      <c r="G10" s="61" t="str">
        <f>IFERROR(COUNTIFS('Məlumatların daxil edilməsi'!$F$3:$F$180,"RU",'Məlumatların daxil edilməsi'!$G$3:$G$180,"&gt;4",'Məlumatların daxil edilməsi'!$G$3:$G$180,"&lt;10",'Məlumatların daxil edilməsi'!$L$3:$L$180,G$1)/$C10,"")</f>
        <v/>
      </c>
      <c r="H10" s="61" t="str">
        <f>IFERROR(COUNTIFS('Məlumatların daxil edilməsi'!$F$3:$F$180,"RU",'Məlumatların daxil edilməsi'!$G$3:$G$180,"&gt;4",'Məlumatların daxil edilməsi'!$G$3:$G$180,"&lt;10",'Məlumatların daxil edilməsi'!$L$3:$L$180,H$1)/$C10,"")</f>
        <v/>
      </c>
      <c r="I10" s="46" t="str">
        <f t="array" ref="I10">IFS(SUM(D10:H10)=0,"-",AND(D10&gt;=0.7,H10=0),"Əla",AND(SUM(D10:E10)&gt;0.5,SUM(G10:H10)&lt;=0.2,H10&lt;=0.1),"Yaxşı",AND(SUM(D10:F10)&gt;0.5,H10&lt;=0.3),"Kafi",H10&lt;0.5,"Zəif",H10&gt;=0.5,"Çox zəif")</f>
        <v>-</v>
      </c>
    </row>
    <row r="11" ht="14.25" customHeight="1">
      <c r="A11" s="62"/>
      <c r="B11" s="59" t="s">
        <v>51</v>
      </c>
      <c r="C11" s="34">
        <f>COUNTIFS('Məlumatların daxil edilməsi'!$F$3:$F$180,"RU",'Məlumatların daxil edilməsi'!$G$3:$G$180,"&gt;9")</f>
        <v>0</v>
      </c>
      <c r="D11" s="61" t="str">
        <f>IFERROR(COUNTIFS('Məlumatların daxil edilməsi'!$F$3:$F$180,"RU",'Məlumatların daxil edilməsi'!$G$3:$G$180,"&gt;9",'Məlumatların daxil edilməsi'!$L$3:$L$180,D$1)/$C11,"")</f>
        <v/>
      </c>
      <c r="E11" s="61" t="str">
        <f>IFERROR(COUNTIFS('Məlumatların daxil edilməsi'!$F$3:$F$180,"RU",'Məlumatların daxil edilməsi'!$G$3:$G$180,"&gt;9",'Məlumatların daxil edilməsi'!$L$3:$L$180,E$1)/$C11,"")</f>
        <v/>
      </c>
      <c r="F11" s="61" t="str">
        <f>IFERROR(COUNTIFS('Məlumatların daxil edilməsi'!$F$3:$F$180,"RU",'Məlumatların daxil edilməsi'!$G$3:$G$180,"&gt;9",'Məlumatların daxil edilməsi'!$L$3:$L$180,F$1)/$C11,"")</f>
        <v/>
      </c>
      <c r="G11" s="61" t="str">
        <f>IFERROR(COUNTIFS('Məlumatların daxil edilməsi'!$F$3:$F$180,"RU",'Məlumatların daxil edilməsi'!$G$3:$G$180,"&gt;9",'Məlumatların daxil edilməsi'!$L$3:$L$180,G$1)/$C11,"")</f>
        <v/>
      </c>
      <c r="H11" s="61" t="str">
        <f>IFERROR(COUNTIFS('Məlumatların daxil edilməsi'!$F$3:$F$180,"RU",'Məlumatların daxil edilməsi'!$G$3:$G$180,"&gt;9",'Məlumatların daxil edilməsi'!$L$3:$L$180,H$1)/$C11,"")</f>
        <v/>
      </c>
      <c r="I11" s="46" t="str">
        <f t="array" ref="I11">IFS(SUM(D11:H11)=0,"-",AND(D11&gt;=0.7,H11=0),"Əla",AND(SUM(D11:E11)&gt;0.5,SUM(G11:H11)&lt;=0.2,H11&lt;=0.1),"Yaxşı",AND(SUM(D11:F11)&gt;0.5,H11&lt;=0.3),"Kafi",H11&lt;0.5,"Zəif",H11&gt;=0.5,"Çox zəif")</f>
        <v>-</v>
      </c>
    </row>
    <row r="12" ht="14.25" customHeight="1">
      <c r="A12" s="64"/>
      <c r="B12" s="107" t="s">
        <v>45</v>
      </c>
      <c r="C12" s="48">
        <f>SUM(C9:C11)</f>
        <v>0</v>
      </c>
      <c r="D12" s="66" t="str">
        <f>IFERROR(COUNTIFS('Məlumatların daxil edilməsi'!$F$3:$F$180,"RU",'Məlumatların daxil edilməsi'!$L$3:$L$180,D$1)/$C12,"")</f>
        <v/>
      </c>
      <c r="E12" s="66" t="str">
        <f>IFERROR(COUNTIFS('Məlumatların daxil edilməsi'!$F$3:$F$180,"RU",'Məlumatların daxil edilməsi'!$L$3:$L$180,E$1)/$C12,"")</f>
        <v/>
      </c>
      <c r="F12" s="66" t="str">
        <f>IFERROR(COUNTIFS('Məlumatların daxil edilməsi'!$F$3:$F$180,"RU",'Məlumatların daxil edilməsi'!$L$3:$L$180,F$1)/$C12,"")</f>
        <v/>
      </c>
      <c r="G12" s="66" t="str">
        <f>IFERROR(COUNTIFS('Məlumatların daxil edilməsi'!$F$3:$F$180,"RU",'Məlumatların daxil edilməsi'!$L$3:$L$180,G$1)/$C12,"")</f>
        <v/>
      </c>
      <c r="H12" s="66" t="str">
        <f>IFERROR(COUNTIFS('Məlumatların daxil edilməsi'!$F$3:$F$180,"RU",'Məlumatların daxil edilməsi'!$L$3:$L$180,H$1)/$C12,"")</f>
        <v/>
      </c>
      <c r="I12" s="46" t="str">
        <f t="array" ref="I12">IFS(SUM(D12:H12)=0,"-",AND(D12&gt;=0.7,H12=0),"Əla",AND(SUM(D12:E12)&gt;0.5,SUM(G12:H12)&lt;=0.2,H12&lt;=0.1),"Yaxşı",AND(SUM(D12:F12)&gt;0.5,H12&lt;=0.3),"Kafi",H12&lt;0.5,"Zəif",H12&gt;=0.5,"Çox zəif")</f>
        <v>-</v>
      </c>
    </row>
    <row r="13" ht="14.25" customHeight="1">
      <c r="A13" s="106" t="s">
        <v>42</v>
      </c>
      <c r="B13" s="80" t="s">
        <v>85</v>
      </c>
      <c r="C13" s="55">
        <v>1.3</v>
      </c>
      <c r="D13" s="69"/>
      <c r="E13" s="69"/>
      <c r="F13" s="69"/>
      <c r="G13" s="69"/>
      <c r="H13" s="69"/>
      <c r="I13" s="70"/>
    </row>
    <row r="14" ht="14.25" customHeight="1">
      <c r="A14" s="62"/>
      <c r="B14" s="59" t="s">
        <v>46</v>
      </c>
      <c r="C14" s="60" t="s">
        <v>54</v>
      </c>
      <c r="D14" s="61" t="s">
        <v>55</v>
      </c>
      <c r="E14" s="34" t="s">
        <v>56</v>
      </c>
      <c r="F14" s="34" t="s">
        <v>57</v>
      </c>
      <c r="G14" s="34" t="s">
        <v>58</v>
      </c>
      <c r="H14" s="34" t="s">
        <v>59</v>
      </c>
      <c r="I14" s="29" t="s">
        <v>48</v>
      </c>
    </row>
    <row r="15" ht="14.25" customHeight="1">
      <c r="A15" s="62"/>
      <c r="B15" s="59" t="s">
        <v>49</v>
      </c>
      <c r="C15" s="34">
        <f>COUNTIFS('Məlumatların daxil edilməsi'!$F$3:$F$180,"RU",'Məlumatların daxil edilməsi'!$G$3:$G$180,"&lt;5")</f>
        <v>0</v>
      </c>
      <c r="D15" s="61" t="str">
        <f>IFERROR(COUNTIFS('Məlumatların daxil edilməsi'!$F$3:$F$180,"RU",'Məlumatların daxil edilməsi'!$G$3:$G$180,"&lt;5",'Məlumatların daxil edilməsi'!$M$3:$M$180,D$1)/$C15,"")</f>
        <v/>
      </c>
      <c r="E15" s="61" t="str">
        <f>IFERROR(COUNTIFS('Məlumatların daxil edilməsi'!$F$3:$F$180,"RU",'Məlumatların daxil edilməsi'!$G$3:$G$180,"&lt;5",'Məlumatların daxil edilməsi'!$M$3:$M$180,E$1)/$C15,"")</f>
        <v/>
      </c>
      <c r="F15" s="61" t="str">
        <f>IFERROR(COUNTIFS('Məlumatların daxil edilməsi'!$F$3:$F$180,"RU",'Məlumatların daxil edilməsi'!$G$3:$G$180,"&lt;5",'Məlumatların daxil edilməsi'!$M$3:$M$180,F$1)/$C15,"")</f>
        <v/>
      </c>
      <c r="G15" s="61" t="str">
        <f>IFERROR(COUNTIFS('Məlumatların daxil edilməsi'!$F$3:$F$180,"RU",'Məlumatların daxil edilməsi'!$G$3:$G$180,"&lt;5",'Məlumatların daxil edilməsi'!$M$3:$M$180,G$1)/$C15,"")</f>
        <v/>
      </c>
      <c r="H15" s="61" t="str">
        <f>IFERROR(COUNTIFS('Məlumatların daxil edilməsi'!$F$3:$F$180,"RU",'Məlumatların daxil edilməsi'!$G$3:$G$180,"&lt;5",'Məlumatların daxil edilməsi'!$M$3:$M$180,H$1)/$C15,"")</f>
        <v/>
      </c>
      <c r="I15" s="46" t="str">
        <f t="array" ref="I15">IFS(SUM(D15:H15)=0,"-",AND(D15&gt;=0.7,H15=0),"Əla",AND(SUM(D15:E15)&gt;0.5,SUM(G15:H15)&lt;=0.2,H15&lt;=0.1),"Yaxşı",AND(SUM(D15:F15)&gt;0.5,H15&lt;=0.3),"Kafi",H15&lt;0.5,"Zəif",H15&gt;=0.5,"Çox zəif")</f>
        <v>-</v>
      </c>
    </row>
    <row r="16" ht="14.25" customHeight="1">
      <c r="A16" s="62"/>
      <c r="B16" s="59" t="s">
        <v>50</v>
      </c>
      <c r="C16" s="34">
        <f>COUNTIFS('Məlumatların daxil edilməsi'!$F$3:$F$180,"RU",'Məlumatların daxil edilməsi'!$G$3:$G$180,"&gt;4",'Məlumatların daxil edilməsi'!$G$3:$G$180,"&lt;10")</f>
        <v>0</v>
      </c>
      <c r="D16" s="61" t="str">
        <f>IFERROR(COUNTIFS('Məlumatların daxil edilməsi'!$F$3:$F$180,"RU",'Məlumatların daxil edilməsi'!$G$3:$G$180,"&gt;4",'Məlumatların daxil edilməsi'!$G$3:$G$180,"&lt;10",'Məlumatların daxil edilməsi'!$M$3:$M$180,D$1)/$C16,"")</f>
        <v/>
      </c>
      <c r="E16" s="61" t="str">
        <f>IFERROR(COUNTIFS('Məlumatların daxil edilməsi'!$F$3:$F$180,"RU",'Məlumatların daxil edilməsi'!$G$3:$G$180,"&gt;4",'Məlumatların daxil edilməsi'!$G$3:$G$180,"&lt;10",'Məlumatların daxil edilməsi'!$M$3:$M$180,E$1)/$C16,"")</f>
        <v/>
      </c>
      <c r="F16" s="61" t="str">
        <f>IFERROR(COUNTIFS('Məlumatların daxil edilməsi'!$F$3:$F$180,"RU",'Məlumatların daxil edilməsi'!$G$3:$G$180,"&gt;4",'Məlumatların daxil edilməsi'!$G$3:$G$180,"&lt;10",'Məlumatların daxil edilməsi'!$M$3:$M$180,F$1)/$C16,"")</f>
        <v/>
      </c>
      <c r="G16" s="61" t="str">
        <f>IFERROR(COUNTIFS('Məlumatların daxil edilməsi'!$F$3:$F$180,"RU",'Məlumatların daxil edilməsi'!$G$3:$G$180,"&gt;4",'Məlumatların daxil edilməsi'!$G$3:$G$180,"&lt;10",'Məlumatların daxil edilməsi'!$M$3:$M$180,G$1)/$C16,"")</f>
        <v/>
      </c>
      <c r="H16" s="61" t="str">
        <f>IFERROR(COUNTIFS('Məlumatların daxil edilməsi'!$F$3:$F$180,"RU",'Məlumatların daxil edilməsi'!$G$3:$G$180,"&gt;4",'Məlumatların daxil edilməsi'!$G$3:$G$180,"&lt;10",'Məlumatların daxil edilməsi'!$M$3:$M$180,H$1)/$C16,"")</f>
        <v/>
      </c>
      <c r="I16" s="46" t="str">
        <f t="array" ref="I16">IFS(SUM(D16:H16)=0,"-",AND(D16&gt;=0.7,H16=0),"Əla",AND(SUM(D16:E16)&gt;0.5,SUM(G16:H16)&lt;=0.2,H16&lt;=0.1),"Yaxşı",AND(SUM(D16:F16)&gt;0.5,H16&lt;=0.3),"Kafi",H16&lt;0.5,"Zəif",H16&gt;=0.5,"Çox zəif")</f>
        <v>-</v>
      </c>
    </row>
    <row r="17" ht="14.25" customHeight="1">
      <c r="A17" s="62"/>
      <c r="B17" s="59" t="s">
        <v>51</v>
      </c>
      <c r="C17" s="34">
        <f>COUNTIFS('Məlumatların daxil edilməsi'!$F$3:$F$180,"RU",'Məlumatların daxil edilməsi'!$G$3:$G$180,"&gt;9")</f>
        <v>0</v>
      </c>
      <c r="D17" s="61" t="str">
        <f>IFERROR(COUNTIFS('Məlumatların daxil edilməsi'!$F$3:$F$180,"RU",'Məlumatların daxil edilməsi'!$G$3:$G$180,"&gt;9",'Məlumatların daxil edilməsi'!$M$3:$M$180,D$1)/$C17,"")</f>
        <v/>
      </c>
      <c r="E17" s="61" t="str">
        <f>IFERROR(COUNTIFS('Məlumatların daxil edilməsi'!$F$3:$F$180,"RU",'Məlumatların daxil edilməsi'!$G$3:$G$180,"&gt;9",'Məlumatların daxil edilməsi'!$M$3:$M$180,E$1)/$C17,"")</f>
        <v/>
      </c>
      <c r="F17" s="61" t="str">
        <f>IFERROR(COUNTIFS('Məlumatların daxil edilməsi'!$F$3:$F$180,"RU",'Məlumatların daxil edilməsi'!$G$3:$G$180,"&gt;9",'Məlumatların daxil edilməsi'!$M$3:$M$180,F$1)/$C17,"")</f>
        <v/>
      </c>
      <c r="G17" s="61" t="str">
        <f>IFERROR(COUNTIFS('Məlumatların daxil edilməsi'!$F$3:$F$180,"RU",'Məlumatların daxil edilməsi'!$G$3:$G$180,"&gt;9",'Məlumatların daxil edilməsi'!$M$3:$M$180,G$1)/$C17,"")</f>
        <v/>
      </c>
      <c r="H17" s="61" t="str">
        <f>IFERROR(COUNTIFS('Məlumatların daxil edilməsi'!$F$3:$F$180,"RU",'Məlumatların daxil edilməsi'!$G$3:$G$180,"&gt;9",'Məlumatların daxil edilməsi'!$M$3:$M$180,H$1)/$C17,"")</f>
        <v/>
      </c>
      <c r="I17" s="46" t="str">
        <f t="array" ref="I17">IFS(SUM(D17:H17)=0,"-",AND(D17&gt;=0.7,H17=0),"Əla",AND(SUM(D17:E17)&gt;0.5,SUM(G17:H17)&lt;=0.2,H17&lt;=0.1),"Yaxşı",AND(SUM(D17:F17)&gt;0.5,H17&lt;=0.3),"Kafi",H17&lt;0.5,"Zəif",H17&gt;=0.5,"Çox zəif")</f>
        <v>-</v>
      </c>
    </row>
    <row r="18" ht="14.25" customHeight="1">
      <c r="A18" s="64"/>
      <c r="B18" s="107" t="s">
        <v>45</v>
      </c>
      <c r="C18" s="48">
        <f>SUM(C15:C17)</f>
        <v>0</v>
      </c>
      <c r="D18" s="66" t="str">
        <f>IFERROR(COUNTIFS('Məlumatların daxil edilməsi'!$F$3:$F$180,"RU",'Məlumatların daxil edilməsi'!$M$3:$M$180,D$1)/$C18,"")</f>
        <v/>
      </c>
      <c r="E18" s="66" t="str">
        <f>IFERROR(COUNTIFS('Məlumatların daxil edilməsi'!$F$3:$F$180,"RU",'Məlumatların daxil edilməsi'!$M$3:$M$180,E$1)/$C18,"")</f>
        <v/>
      </c>
      <c r="F18" s="66" t="str">
        <f>IFERROR(COUNTIFS('Məlumatların daxil edilməsi'!$F$3:$F$180,"RU",'Məlumatların daxil edilməsi'!$M$3:$M$180,F$1)/$C18,"")</f>
        <v/>
      </c>
      <c r="G18" s="66" t="str">
        <f>IFERROR(COUNTIFS('Məlumatların daxil edilməsi'!$F$3:$F$180,"RU",'Məlumatların daxil edilməsi'!$M$3:$M$180,G$1)/$C18,"")</f>
        <v/>
      </c>
      <c r="H18" s="66" t="str">
        <f>IFERROR(COUNTIFS('Məlumatların daxil edilməsi'!$F$3:$F$180,"RU",'Məlumatların daxil edilməsi'!$M$3:$M$180,H$1)/$C18,"")</f>
        <v/>
      </c>
      <c r="I18" s="46" t="str">
        <f t="array" ref="I18">IFS(SUM(D18:H18)=0,"-",AND(D18&gt;=0.7,H18=0),"Əla",AND(SUM(D18:E18)&gt;0.5,SUM(G18:H18)&lt;=0.2,H18&lt;=0.1),"Yaxşı",AND(SUM(D18:F18)&gt;0.5,H18&lt;=0.3),"Kafi",H18&lt;0.5,"Zəif",H18&gt;=0.5,"Çox zəif")</f>
        <v>-</v>
      </c>
    </row>
    <row r="19" ht="14.25" customHeight="1">
      <c r="A19" s="106" t="s">
        <v>42</v>
      </c>
      <c r="B19" s="80" t="s">
        <v>86</v>
      </c>
      <c r="C19" s="55">
        <v>2.1</v>
      </c>
      <c r="D19" s="69"/>
      <c r="E19" s="69"/>
      <c r="F19" s="69"/>
      <c r="G19" s="69"/>
      <c r="H19" s="69"/>
      <c r="I19" s="70"/>
    </row>
    <row r="20" ht="14.25" customHeight="1">
      <c r="A20" s="62"/>
      <c r="B20" s="59" t="s">
        <v>46</v>
      </c>
      <c r="C20" s="60" t="s">
        <v>54</v>
      </c>
      <c r="D20" s="61" t="s">
        <v>55</v>
      </c>
      <c r="E20" s="34" t="s">
        <v>56</v>
      </c>
      <c r="F20" s="34" t="s">
        <v>57</v>
      </c>
      <c r="G20" s="34" t="s">
        <v>58</v>
      </c>
      <c r="H20" s="34" t="s">
        <v>59</v>
      </c>
      <c r="I20" s="29" t="s">
        <v>48</v>
      </c>
    </row>
    <row r="21" ht="14.25" customHeight="1">
      <c r="A21" s="62"/>
      <c r="B21" s="59" t="s">
        <v>49</v>
      </c>
      <c r="C21" s="34">
        <f>COUNTIFS('Məlumatların daxil edilməsi'!$F$3:$F$180,"RU",'Məlumatların daxil edilməsi'!$G$3:$G$180,"&lt;5")</f>
        <v>0</v>
      </c>
      <c r="D21" s="61" t="str">
        <f>IFERROR(COUNTIFS('Məlumatların daxil edilməsi'!$F$3:$F$180,"RU",'Məlumatların daxil edilməsi'!$G$3:$G$180,"&lt;5",'Məlumatların daxil edilməsi'!$N$3:$N$180,D$1)/$C21,"")</f>
        <v/>
      </c>
      <c r="E21" s="61" t="str">
        <f>IFERROR(COUNTIFS('Məlumatların daxil edilməsi'!$F$3:$F$180,"RU",'Məlumatların daxil edilməsi'!$G$3:$G$180,"&lt;5",'Məlumatların daxil edilməsi'!$N$3:$N$180,E$1)/$C21,"")</f>
        <v/>
      </c>
      <c r="F21" s="61" t="str">
        <f>IFERROR(COUNTIFS('Məlumatların daxil edilməsi'!$F$3:$F$180,"RU",'Məlumatların daxil edilməsi'!$G$3:$G$180,"&lt;5",'Məlumatların daxil edilməsi'!$N$3:$N$180,F$1)/$C21,"")</f>
        <v/>
      </c>
      <c r="G21" s="61" t="str">
        <f>IFERROR(COUNTIFS('Məlumatların daxil edilməsi'!$F$3:$F$180,"RU",'Məlumatların daxil edilməsi'!$G$3:$G$180,"&lt;5",'Məlumatların daxil edilməsi'!$N$3:$N$180,G$1)/$C21,"")</f>
        <v/>
      </c>
      <c r="H21" s="61" t="str">
        <f>IFERROR(COUNTIFS('Məlumatların daxil edilməsi'!$F$3:$F$180,"RU",'Məlumatların daxil edilməsi'!$G$3:$G$180,"&lt;5",'Məlumatların daxil edilməsi'!$N$3:$N$180,H$1)/$C21,"")</f>
        <v/>
      </c>
      <c r="I21" s="46" t="str">
        <f t="array" ref="I21">IFS(SUM(D21:H21)=0,"-",AND(D21&gt;=0.7,H21=0),"Əla",AND(SUM(D21:E21)&gt;0.5,SUM(G21:H21)&lt;=0.2,H21&lt;=0.1),"Yaxşı",AND(SUM(D21:F21)&gt;0.5,H21&lt;=0.3),"Kafi",H21&lt;0.5,"Zəif",H21&gt;=0.5,"Çox zəif")</f>
        <v>-</v>
      </c>
    </row>
    <row r="22" ht="14.25" customHeight="1">
      <c r="A22" s="62"/>
      <c r="B22" s="59" t="s">
        <v>50</v>
      </c>
      <c r="C22" s="34">
        <f>COUNTIFS('Məlumatların daxil edilməsi'!$F$3:$F$180,"RU",'Məlumatların daxil edilməsi'!$G$3:$G$180,"&gt;4",'Məlumatların daxil edilməsi'!$G$3:$G$180,"&lt;10")</f>
        <v>0</v>
      </c>
      <c r="D22" s="61" t="str">
        <f>IFERROR(COUNTIFS('Məlumatların daxil edilməsi'!$F$3:$F$180,"RU",'Məlumatların daxil edilməsi'!$G$3:$G$180,"&gt;4",'Məlumatların daxil edilməsi'!$G$3:$G$180,"&lt;10",'Məlumatların daxil edilməsi'!$N$3:$N$180,D$1)/$C22,"")</f>
        <v/>
      </c>
      <c r="E22" s="61" t="str">
        <f>IFERROR(COUNTIFS('Məlumatların daxil edilməsi'!$F$3:$F$180,"RU",'Məlumatların daxil edilməsi'!$G$3:$G$180,"&gt;4",'Məlumatların daxil edilməsi'!$G$3:$G$180,"&lt;10",'Məlumatların daxil edilməsi'!$N$3:$N$180,E$1)/$C22,"")</f>
        <v/>
      </c>
      <c r="F22" s="61" t="str">
        <f>IFERROR(COUNTIFS('Məlumatların daxil edilməsi'!$F$3:$F$180,"RU",'Məlumatların daxil edilməsi'!$G$3:$G$180,"&gt;4",'Məlumatların daxil edilməsi'!$G$3:$G$180,"&lt;10",'Məlumatların daxil edilməsi'!$N$3:$N$180,F$1)/$C22,"")</f>
        <v/>
      </c>
      <c r="G22" s="61" t="str">
        <f>IFERROR(COUNTIFS('Məlumatların daxil edilməsi'!$F$3:$F$180,"RU",'Məlumatların daxil edilməsi'!$G$3:$G$180,"&gt;4",'Məlumatların daxil edilməsi'!$G$3:$G$180,"&lt;10",'Məlumatların daxil edilməsi'!$N$3:$N$180,G$1)/$C22,"")</f>
        <v/>
      </c>
      <c r="H22" s="61" t="str">
        <f>IFERROR(COUNTIFS('Məlumatların daxil edilməsi'!$F$3:$F$180,"RU",'Məlumatların daxil edilməsi'!$G$3:$G$180,"&gt;4",'Məlumatların daxil edilməsi'!$G$3:$G$180,"&lt;10",'Məlumatların daxil edilməsi'!$N$3:$N$180,H$1)/$C22,"")</f>
        <v/>
      </c>
      <c r="I22" s="46" t="str">
        <f t="array" ref="I22">IFS(SUM(D22:H22)=0,"-",AND(D22&gt;=0.7,H22=0),"Əla",AND(SUM(D22:E22)&gt;0.5,SUM(G22:H22)&lt;=0.2,H22&lt;=0.1),"Yaxşı",AND(SUM(D22:F22)&gt;0.5,H22&lt;=0.3),"Kafi",H22&lt;0.5,"Zəif",H22&gt;=0.5,"Çox zəif")</f>
        <v>-</v>
      </c>
    </row>
    <row r="23" ht="14.25" customHeight="1">
      <c r="A23" s="62"/>
      <c r="B23" s="59" t="s">
        <v>51</v>
      </c>
      <c r="C23" s="34">
        <f>COUNTIFS('Məlumatların daxil edilməsi'!$F$3:$F$180,"RU",'Məlumatların daxil edilməsi'!$G$3:$G$180,"&gt;9")</f>
        <v>0</v>
      </c>
      <c r="D23" s="61" t="str">
        <f>IFERROR(COUNTIFS('Məlumatların daxil edilməsi'!$F$3:$F$180,"RU",'Məlumatların daxil edilməsi'!$G$3:$G$180,"&gt;9",'Məlumatların daxil edilməsi'!$N$3:$N$180,D$1)/$C23,"")</f>
        <v/>
      </c>
      <c r="E23" s="61" t="str">
        <f>IFERROR(COUNTIFS('Məlumatların daxil edilməsi'!$F$3:$F$180,"RU",'Məlumatların daxil edilməsi'!$G$3:$G$180,"&gt;9",'Məlumatların daxil edilməsi'!$N$3:$N$180,E$1)/$C23,"")</f>
        <v/>
      </c>
      <c r="F23" s="61" t="str">
        <f>IFERROR(COUNTIFS('Məlumatların daxil edilməsi'!$F$3:$F$180,"RU",'Məlumatların daxil edilməsi'!$G$3:$G$180,"&gt;9",'Məlumatların daxil edilməsi'!$N$3:$N$180,F$1)/$C23,"")</f>
        <v/>
      </c>
      <c r="G23" s="61" t="str">
        <f>IFERROR(COUNTIFS('Məlumatların daxil edilməsi'!$F$3:$F$180,"RU",'Məlumatların daxil edilməsi'!$G$3:$G$180,"&gt;9",'Məlumatların daxil edilməsi'!$N$3:$N$180,G$1)/$C23,"")</f>
        <v/>
      </c>
      <c r="H23" s="61" t="str">
        <f>IFERROR(COUNTIFS('Məlumatların daxil edilməsi'!$F$3:$F$180,"RU",'Məlumatların daxil edilməsi'!$G$3:$G$180,"&gt;9",'Məlumatların daxil edilməsi'!$N$3:$N$180,H$1)/$C23,"")</f>
        <v/>
      </c>
      <c r="I23" s="46" t="str">
        <f t="array" ref="I23">IFS(SUM(D23:H23)=0,"-",AND(D23&gt;=0.7,H23=0),"Əla",AND(SUM(D23:E23)&gt;0.5,SUM(G23:H23)&lt;=0.2,H23&lt;=0.1),"Yaxşı",AND(SUM(D23:F23)&gt;0.5,H23&lt;=0.3),"Kafi",H23&lt;0.5,"Zəif",H23&gt;=0.5,"Çox zəif")</f>
        <v>-</v>
      </c>
    </row>
    <row r="24" ht="14.25" customHeight="1">
      <c r="A24" s="64"/>
      <c r="B24" s="107" t="s">
        <v>45</v>
      </c>
      <c r="C24" s="48">
        <f>SUM(C21:C23)</f>
        <v>0</v>
      </c>
      <c r="D24" s="66" t="str">
        <f>IFERROR(COUNTIFS('Məlumatların daxil edilməsi'!$F$3:$F$180,"RU",'Məlumatların daxil edilməsi'!$N$3:$N$180,D$1)/$C24,"")</f>
        <v/>
      </c>
      <c r="E24" s="66" t="str">
        <f>IFERROR(COUNTIFS('Məlumatların daxil edilməsi'!$F$3:$F$180,"RU",'Məlumatların daxil edilməsi'!$N$3:$N$180,E$1)/$C24,"")</f>
        <v/>
      </c>
      <c r="F24" s="66" t="str">
        <f>IFERROR(COUNTIFS('Məlumatların daxil edilməsi'!$F$3:$F$180,"RU",'Məlumatların daxil edilməsi'!$N$3:$N$180,F$1)/$C24,"")</f>
        <v/>
      </c>
      <c r="G24" s="66" t="str">
        <f>IFERROR(COUNTIFS('Məlumatların daxil edilməsi'!$F$3:$F$180,"RU",'Məlumatların daxil edilməsi'!$N$3:$N$180,G$1)/$C24,"")</f>
        <v/>
      </c>
      <c r="H24" s="66" t="str">
        <f>IFERROR(COUNTIFS('Məlumatların daxil edilməsi'!$F$3:$F$180,"RU",'Məlumatların daxil edilməsi'!$N$3:$N$180,H$1)/$C24,"")</f>
        <v/>
      </c>
      <c r="I24" s="46" t="str">
        <f t="array" ref="I24">IFS(SUM(D24:H24)=0,"-",AND(D24&gt;=0.7,H24=0),"Əla",AND(SUM(D24:E24)&gt;0.5,SUM(G24:H24)&lt;=0.2,H24&lt;=0.1),"Yaxşı",AND(SUM(D24:F24)&gt;0.5,H24&lt;=0.3),"Kafi",H24&lt;0.5,"Zəif",H24&gt;=0.5,"Çox zəif")</f>
        <v>-</v>
      </c>
    </row>
    <row r="25" ht="14.25" customHeight="1">
      <c r="A25" s="106" t="s">
        <v>42</v>
      </c>
      <c r="B25" s="80" t="s">
        <v>63</v>
      </c>
      <c r="C25" s="55">
        <v>2.2</v>
      </c>
      <c r="D25" s="69"/>
      <c r="E25" s="69"/>
      <c r="F25" s="69"/>
      <c r="G25" s="69"/>
      <c r="H25" s="69"/>
      <c r="I25" s="70"/>
    </row>
    <row r="26" ht="14.25" customHeight="1">
      <c r="A26" s="62"/>
      <c r="B26" s="59" t="s">
        <v>46</v>
      </c>
      <c r="C26" s="60" t="s">
        <v>54</v>
      </c>
      <c r="D26" s="61" t="s">
        <v>55</v>
      </c>
      <c r="E26" s="34" t="s">
        <v>56</v>
      </c>
      <c r="F26" s="34" t="s">
        <v>57</v>
      </c>
      <c r="G26" s="34" t="s">
        <v>58</v>
      </c>
      <c r="H26" s="34" t="s">
        <v>59</v>
      </c>
      <c r="I26" s="29" t="s">
        <v>48</v>
      </c>
    </row>
    <row r="27" ht="14.25" customHeight="1">
      <c r="A27" s="62"/>
      <c r="B27" s="59" t="s">
        <v>49</v>
      </c>
      <c r="C27" s="34">
        <f>COUNTIFS('Məlumatların daxil edilməsi'!$F$3:$F$180,"RU",'Məlumatların daxil edilməsi'!$G$3:$G$180,"&lt;5")</f>
        <v>0</v>
      </c>
      <c r="D27" s="61" t="str">
        <f>IFERROR(COUNTIFS('Məlumatların daxil edilməsi'!$F$3:$F$180,"RU",'Məlumatların daxil edilməsi'!$G$3:$G$180,"&lt;5",'Məlumatların daxil edilməsi'!$O$3:$O$180,D$1)/$C27,"")</f>
        <v/>
      </c>
      <c r="E27" s="61" t="str">
        <f>IFERROR(COUNTIFS('Məlumatların daxil edilməsi'!$F$3:$F$180,"RU",'Məlumatların daxil edilməsi'!$G$3:$G$180,"&lt;5",'Məlumatların daxil edilməsi'!$O$3:$O$180,E$1)/$C27,"")</f>
        <v/>
      </c>
      <c r="F27" s="61" t="str">
        <f>IFERROR(COUNTIFS('Məlumatların daxil edilməsi'!$F$3:$F$180,"RU",'Məlumatların daxil edilməsi'!$G$3:$G$180,"&lt;5",'Məlumatların daxil edilməsi'!$O$3:$O$180,F$1)/$C27,"")</f>
        <v/>
      </c>
      <c r="G27" s="61" t="str">
        <f>IFERROR(COUNTIFS('Məlumatların daxil edilməsi'!$F$3:$F$180,"RU",'Məlumatların daxil edilməsi'!$G$3:$G$180,"&lt;5",'Məlumatların daxil edilməsi'!$O$3:$O$180,G$1)/$C27,"")</f>
        <v/>
      </c>
      <c r="H27" s="61" t="str">
        <f>IFERROR(COUNTIFS('Məlumatların daxil edilməsi'!$F$3:$F$180,"RU",'Məlumatların daxil edilməsi'!$G$3:$G$180,"&lt;5",'Məlumatların daxil edilməsi'!$O$3:$O$180,H$1)/$C27,"")</f>
        <v/>
      </c>
      <c r="I27" s="46" t="str">
        <f t="array" ref="I27">IFS(SUM(D27:H27)=0,"-",AND(D27&gt;=0.7,H27=0),"Əla",AND(SUM(D27:E27)&gt;0.5,SUM(G27:H27)&lt;=0.2,H27&lt;=0.1),"Yaxşı",AND(SUM(D27:F27)&gt;0.5,H27&lt;=0.3),"Kafi",H27&lt;0.5,"Zəif",H27&gt;=0.5,"Çox zəif")</f>
        <v>-</v>
      </c>
    </row>
    <row r="28" ht="14.25" customHeight="1">
      <c r="A28" s="62"/>
      <c r="B28" s="59" t="s">
        <v>50</v>
      </c>
      <c r="C28" s="34">
        <f>COUNTIFS('Məlumatların daxil edilməsi'!$F$3:$F$180,"RU",'Məlumatların daxil edilməsi'!$G$3:$G$180,"&gt;4",'Məlumatların daxil edilməsi'!$G$3:$G$180,"&lt;10")</f>
        <v>0</v>
      </c>
      <c r="D28" s="61" t="str">
        <f>IFERROR(COUNTIFS('Məlumatların daxil edilməsi'!$F$3:$F$180,"RU",'Məlumatların daxil edilməsi'!$G$3:$G$180,"&gt;4",'Məlumatların daxil edilməsi'!$G$3:$G$180,"&lt;10",'Məlumatların daxil edilməsi'!$O$3:$O$180,D$1)/$C28,"")</f>
        <v/>
      </c>
      <c r="E28" s="61" t="str">
        <f>IFERROR(COUNTIFS('Məlumatların daxil edilməsi'!$F$3:$F$180,"RU",'Məlumatların daxil edilməsi'!$G$3:$G$180,"&gt;4",'Məlumatların daxil edilməsi'!$G$3:$G$180,"&lt;10",'Məlumatların daxil edilməsi'!$O$3:$O$180,E$1)/$C28,"")</f>
        <v/>
      </c>
      <c r="F28" s="61" t="str">
        <f>IFERROR(COUNTIFS('Məlumatların daxil edilməsi'!$F$3:$F$180,"RU",'Məlumatların daxil edilməsi'!$G$3:$G$180,"&gt;4",'Məlumatların daxil edilməsi'!$G$3:$G$180,"&lt;10",'Məlumatların daxil edilməsi'!$O$3:$O$180,F$1)/$C28,"")</f>
        <v/>
      </c>
      <c r="G28" s="61" t="str">
        <f>IFERROR(COUNTIFS('Məlumatların daxil edilməsi'!$F$3:$F$180,"RU",'Məlumatların daxil edilməsi'!$G$3:$G$180,"&gt;4",'Məlumatların daxil edilməsi'!$G$3:$G$180,"&lt;10",'Məlumatların daxil edilməsi'!$O$3:$O$180,G$1)/$C28,"")</f>
        <v/>
      </c>
      <c r="H28" s="61" t="str">
        <f>IFERROR(COUNTIFS('Məlumatların daxil edilməsi'!$F$3:$F$180,"RU",'Məlumatların daxil edilməsi'!$G$3:$G$180,"&gt;4",'Məlumatların daxil edilməsi'!$G$3:$G$180,"&lt;10",'Məlumatların daxil edilməsi'!$O$3:$O$180,H$1)/$C28,"")</f>
        <v/>
      </c>
      <c r="I28" s="46" t="str">
        <f t="array" ref="I28">IFS(SUM(D28:H28)=0,"-",AND(D28&gt;=0.7,H28=0),"Əla",AND(SUM(D28:E28)&gt;0.5,SUM(G28:H28)&lt;=0.2,H28&lt;=0.1),"Yaxşı",AND(SUM(D28:F28)&gt;0.5,H28&lt;=0.3),"Kafi",H28&lt;0.5,"Zəif",H28&gt;=0.5,"Çox zəif")</f>
        <v>-</v>
      </c>
    </row>
    <row r="29" ht="14.25" customHeight="1">
      <c r="A29" s="62"/>
      <c r="B29" s="59" t="s">
        <v>51</v>
      </c>
      <c r="C29" s="34">
        <f>COUNTIFS('Məlumatların daxil edilməsi'!$F$3:$F$180,"RU",'Məlumatların daxil edilməsi'!$G$3:$G$180,"&gt;9")</f>
        <v>0</v>
      </c>
      <c r="D29" s="61" t="str">
        <f>IFERROR(COUNTIFS('Məlumatların daxil edilməsi'!$F$3:$F$180,"RU",'Məlumatların daxil edilməsi'!$G$3:$G$180,"&gt;9",'Məlumatların daxil edilməsi'!$O$3:$O$180,D$1)/$C29,"")</f>
        <v/>
      </c>
      <c r="E29" s="61" t="str">
        <f>IFERROR(COUNTIFS('Məlumatların daxil edilməsi'!$F$3:$F$180,"RU",'Məlumatların daxil edilməsi'!$G$3:$G$180,"&gt;9",'Məlumatların daxil edilməsi'!$O$3:$O$180,E$1)/$C29,"")</f>
        <v/>
      </c>
      <c r="F29" s="61" t="str">
        <f>IFERROR(COUNTIFS('Məlumatların daxil edilməsi'!$F$3:$F$180,"RU",'Məlumatların daxil edilməsi'!$G$3:$G$180,"&gt;9",'Məlumatların daxil edilməsi'!$O$3:$O$180,F$1)/$C29,"")</f>
        <v/>
      </c>
      <c r="G29" s="61" t="str">
        <f>IFERROR(COUNTIFS('Məlumatların daxil edilməsi'!$F$3:$F$180,"RU",'Məlumatların daxil edilməsi'!$G$3:$G$180,"&gt;9",'Məlumatların daxil edilməsi'!$O$3:$O$180,G$1)/$C29,"")</f>
        <v/>
      </c>
      <c r="H29" s="61" t="str">
        <f>IFERROR(COUNTIFS('Məlumatların daxil edilməsi'!$F$3:$F$180,"RU",'Məlumatların daxil edilməsi'!$G$3:$G$180,"&gt;9",'Məlumatların daxil edilməsi'!$O$3:$O$180,H$1)/$C29,"")</f>
        <v/>
      </c>
      <c r="I29" s="46" t="str">
        <f t="array" ref="I29">IFS(SUM(D29:H29)=0,"-",AND(D29&gt;=0.7,H29=0),"Əla",AND(SUM(D29:E29)&gt;0.5,SUM(G29:H29)&lt;=0.2,H29&lt;=0.1),"Yaxşı",AND(SUM(D29:F29)&gt;0.5,H29&lt;=0.3),"Kafi",H29&lt;0.5,"Zəif",H29&gt;=0.5,"Çox zəif")</f>
        <v>-</v>
      </c>
    </row>
    <row r="30" ht="14.25" customHeight="1">
      <c r="A30" s="64"/>
      <c r="B30" s="107" t="s">
        <v>45</v>
      </c>
      <c r="C30" s="48">
        <f>SUM(C27:C29)</f>
        <v>0</v>
      </c>
      <c r="D30" s="66" t="str">
        <f>IFERROR(COUNTIFS('Məlumatların daxil edilməsi'!$F$3:$F$180,"RU",'Məlumatların daxil edilməsi'!$O$3:$O$180,D$1)/$C30,"")</f>
        <v/>
      </c>
      <c r="E30" s="66" t="str">
        <f>IFERROR(COUNTIFS('Məlumatların daxil edilməsi'!$F$3:$F$180,"RU",'Məlumatların daxil edilməsi'!$O$3:$O$180,E$1)/$C30,"")</f>
        <v/>
      </c>
      <c r="F30" s="66" t="str">
        <f>IFERROR(COUNTIFS('Məlumatların daxil edilməsi'!$F$3:$F$180,"RU",'Məlumatların daxil edilməsi'!$O$3:$O$180,F$1)/$C30,"")</f>
        <v/>
      </c>
      <c r="G30" s="66" t="str">
        <f>IFERROR(COUNTIFS('Məlumatların daxil edilməsi'!$F$3:$F$180,"RU",'Məlumatların daxil edilməsi'!$O$3:$O$180,G$1)/$C30,"")</f>
        <v/>
      </c>
      <c r="H30" s="66" t="str">
        <f>IFERROR(COUNTIFS('Məlumatların daxil edilməsi'!$F$3:$F$180,"RU",'Məlumatların daxil edilməsi'!$O$3:$O$180,H$1)/$C30,"")</f>
        <v/>
      </c>
      <c r="I30" s="46" t="str">
        <f t="array" ref="I30">IFS(SUM(D30:H30)=0,"-",AND(D30&gt;=0.7,H30=0),"Əla",AND(SUM(D30:E30)&gt;0.5,SUM(G30:H30)&lt;=0.2,H30&lt;=0.1),"Yaxşı",AND(SUM(D30:F30)&gt;0.5,H30&lt;=0.3),"Kafi",H30&lt;0.5,"Zəif",H30&gt;=0.5,"Çox zəif")</f>
        <v>-</v>
      </c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A6"/>
    <mergeCell ref="A7:A12"/>
    <mergeCell ref="A13:A18"/>
    <mergeCell ref="A19:A24"/>
    <mergeCell ref="A25:A30"/>
  </mergeCells>
  <conditionalFormatting sqref="I2 I8 I14 I20 I26">
    <cfRule type="cellIs" dxfId="8" priority="1" operator="equal">
      <formula>"-"</formula>
    </cfRule>
  </conditionalFormatting>
  <conditionalFormatting sqref="I2 I8 I14 I20 I26">
    <cfRule type="cellIs" dxfId="9" priority="2" operator="equal">
      <formula>"Çox zəif"</formula>
    </cfRule>
  </conditionalFormatting>
  <conditionalFormatting sqref="I3:I6">
    <cfRule type="cellIs" dxfId="0" priority="3" operator="equal">
      <formula>"Zəif"</formula>
    </cfRule>
  </conditionalFormatting>
  <conditionalFormatting sqref="I3:I6">
    <cfRule type="cellIs" dxfId="1" priority="4" operator="equal">
      <formula>"Əla"</formula>
    </cfRule>
  </conditionalFormatting>
  <conditionalFormatting sqref="I3:I6">
    <cfRule type="cellIs" dxfId="2" priority="5" operator="equal">
      <formula>"Çox zəif"</formula>
    </cfRule>
  </conditionalFormatting>
  <conditionalFormatting sqref="I2:I6 I8 I14 I20 I26">
    <cfRule type="cellIs" dxfId="7" priority="6" operator="equal">
      <formula>"Kafi"</formula>
    </cfRule>
  </conditionalFormatting>
  <conditionalFormatting sqref="I3:I6">
    <cfRule type="cellIs" dxfId="3" priority="7" operator="equal">
      <formula>"-"</formula>
    </cfRule>
  </conditionalFormatting>
  <conditionalFormatting sqref="I3:I6">
    <cfRule type="cellIs" dxfId="4" priority="8" operator="equal">
      <formula>"Yaxşı"</formula>
    </cfRule>
  </conditionalFormatting>
  <conditionalFormatting sqref="I21:I24">
    <cfRule type="cellIs" dxfId="0" priority="9" operator="equal">
      <formula>"Zəif"</formula>
    </cfRule>
  </conditionalFormatting>
  <conditionalFormatting sqref="I21:I24">
    <cfRule type="cellIs" dxfId="1" priority="10" operator="equal">
      <formula>"Əla"</formula>
    </cfRule>
  </conditionalFormatting>
  <conditionalFormatting sqref="I21:I24">
    <cfRule type="cellIs" dxfId="2" priority="11" operator="equal">
      <formula>"Çox zəif"</formula>
    </cfRule>
  </conditionalFormatting>
  <conditionalFormatting sqref="I21:I24">
    <cfRule type="cellIs" dxfId="7" priority="12" operator="equal">
      <formula>"Kafi"</formula>
    </cfRule>
  </conditionalFormatting>
  <conditionalFormatting sqref="I21:I24">
    <cfRule type="cellIs" dxfId="3" priority="13" operator="equal">
      <formula>"-"</formula>
    </cfRule>
  </conditionalFormatting>
  <conditionalFormatting sqref="I21:I24">
    <cfRule type="cellIs" dxfId="4" priority="14" operator="equal">
      <formula>"Yaxşı"</formula>
    </cfRule>
  </conditionalFormatting>
  <conditionalFormatting sqref="I27:I30">
    <cfRule type="cellIs" dxfId="0" priority="15" operator="equal">
      <formula>"Zəif"</formula>
    </cfRule>
  </conditionalFormatting>
  <conditionalFormatting sqref="I27:I30">
    <cfRule type="cellIs" dxfId="1" priority="16" operator="equal">
      <formula>"Əla"</formula>
    </cfRule>
  </conditionalFormatting>
  <conditionalFormatting sqref="I27:I30">
    <cfRule type="cellIs" dxfId="2" priority="17" operator="equal">
      <formula>"Çox zəif"</formula>
    </cfRule>
  </conditionalFormatting>
  <conditionalFormatting sqref="I27:I30">
    <cfRule type="cellIs" dxfId="7" priority="18" operator="equal">
      <formula>"Kafi"</formula>
    </cfRule>
  </conditionalFormatting>
  <conditionalFormatting sqref="I27:I30">
    <cfRule type="cellIs" dxfId="3" priority="19" operator="equal">
      <formula>"-"</formula>
    </cfRule>
  </conditionalFormatting>
  <conditionalFormatting sqref="I27:I30">
    <cfRule type="cellIs" dxfId="4" priority="20" operator="equal">
      <formula>"Yaxşı"</formula>
    </cfRule>
  </conditionalFormatting>
  <conditionalFormatting sqref="I9:I12">
    <cfRule type="cellIs" dxfId="0" priority="21" operator="equal">
      <formula>"Zəif"</formula>
    </cfRule>
  </conditionalFormatting>
  <conditionalFormatting sqref="I9:I12">
    <cfRule type="cellIs" dxfId="1" priority="22" operator="equal">
      <formula>"Əla"</formula>
    </cfRule>
  </conditionalFormatting>
  <conditionalFormatting sqref="I9:I12">
    <cfRule type="cellIs" dxfId="2" priority="23" operator="equal">
      <formula>"Çox zəif"</formula>
    </cfRule>
  </conditionalFormatting>
  <conditionalFormatting sqref="I9:I12">
    <cfRule type="cellIs" dxfId="7" priority="24" operator="equal">
      <formula>"Kafi"</formula>
    </cfRule>
  </conditionalFormatting>
  <conditionalFormatting sqref="I9:I12">
    <cfRule type="cellIs" dxfId="3" priority="25" operator="equal">
      <formula>"-"</formula>
    </cfRule>
  </conditionalFormatting>
  <conditionalFormatting sqref="I9:I12">
    <cfRule type="cellIs" dxfId="4" priority="26" operator="equal">
      <formula>"Yaxşı"</formula>
    </cfRule>
  </conditionalFormatting>
  <conditionalFormatting sqref="I15:I18">
    <cfRule type="cellIs" dxfId="0" priority="27" operator="equal">
      <formula>"Zəif"</formula>
    </cfRule>
  </conditionalFormatting>
  <conditionalFormatting sqref="I15:I18">
    <cfRule type="cellIs" dxfId="1" priority="28" operator="equal">
      <formula>"Əla"</formula>
    </cfRule>
  </conditionalFormatting>
  <conditionalFormatting sqref="I15:I18">
    <cfRule type="cellIs" dxfId="2" priority="29" operator="equal">
      <formula>"Çox zəif"</formula>
    </cfRule>
  </conditionalFormatting>
  <conditionalFormatting sqref="I15:I18">
    <cfRule type="cellIs" dxfId="7" priority="30" operator="equal">
      <formula>"Kafi"</formula>
    </cfRule>
  </conditionalFormatting>
  <conditionalFormatting sqref="I15:I18">
    <cfRule type="cellIs" dxfId="3" priority="31" operator="equal">
      <formula>"-"</formula>
    </cfRule>
  </conditionalFormatting>
  <conditionalFormatting sqref="I15:I18">
    <cfRule type="cellIs" dxfId="4" priority="32" operator="equal">
      <formula>"Yaxşı"</formula>
    </cfRule>
  </conditionalFormatting>
  <printOptions/>
  <pageMargins bottom="0.75" footer="0.0" header="0.0" left="0.7" right="0.7" top="0.75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33.5"/>
    <col customWidth="1" min="2" max="2" width="5.13"/>
    <col customWidth="1" min="3" max="3" width="4.63"/>
    <col customWidth="1" min="4" max="26" width="3.25"/>
    <col customWidth="1" min="27" max="42" width="4.0"/>
    <col customWidth="1" min="43" max="44" width="5.13"/>
  </cols>
  <sheetData>
    <row r="1" ht="26.25" customHeight="1">
      <c r="A1" s="109" t="s">
        <v>96</v>
      </c>
      <c r="B1" s="109" t="s">
        <v>47</v>
      </c>
      <c r="C1" s="110" t="s">
        <v>45</v>
      </c>
      <c r="D1" s="3"/>
      <c r="E1" s="3"/>
      <c r="F1" s="3"/>
      <c r="G1" s="4"/>
      <c r="H1" s="110" t="s">
        <v>38</v>
      </c>
      <c r="I1" s="3"/>
      <c r="J1" s="3"/>
      <c r="K1" s="3"/>
      <c r="L1" s="4"/>
      <c r="M1" s="110" t="s">
        <v>40</v>
      </c>
      <c r="N1" s="3"/>
      <c r="O1" s="3"/>
      <c r="P1" s="3"/>
      <c r="Q1" s="4"/>
      <c r="R1" s="110" t="s">
        <v>39</v>
      </c>
      <c r="S1" s="3"/>
      <c r="T1" s="3"/>
      <c r="U1" s="3"/>
      <c r="V1" s="4"/>
      <c r="W1" s="110" t="s">
        <v>41</v>
      </c>
      <c r="X1" s="3"/>
      <c r="Y1" s="3"/>
      <c r="Z1" s="3"/>
      <c r="AA1" s="4"/>
      <c r="AB1" s="111" t="s">
        <v>43</v>
      </c>
      <c r="AC1" s="3"/>
      <c r="AD1" s="3"/>
      <c r="AE1" s="3"/>
      <c r="AF1" s="4"/>
      <c r="AG1" s="111" t="s">
        <v>44</v>
      </c>
      <c r="AH1" s="3"/>
      <c r="AI1" s="3"/>
      <c r="AJ1" s="3"/>
      <c r="AK1" s="4"/>
      <c r="AL1" s="111" t="s">
        <v>42</v>
      </c>
      <c r="AM1" s="3"/>
      <c r="AN1" s="3"/>
      <c r="AO1" s="3"/>
      <c r="AP1" s="4"/>
    </row>
    <row r="2" ht="26.25" customHeight="1">
      <c r="A2" s="64"/>
      <c r="B2" s="64"/>
      <c r="C2" s="112">
        <v>5.0</v>
      </c>
      <c r="D2" s="113">
        <v>4.0</v>
      </c>
      <c r="E2" s="113">
        <v>3.0</v>
      </c>
      <c r="F2" s="113">
        <v>2.0</v>
      </c>
      <c r="G2" s="114">
        <v>1.0</v>
      </c>
      <c r="H2" s="112">
        <v>5.0</v>
      </c>
      <c r="I2" s="113">
        <v>4.0</v>
      </c>
      <c r="J2" s="113">
        <v>3.0</v>
      </c>
      <c r="K2" s="113">
        <v>2.0</v>
      </c>
      <c r="L2" s="114">
        <v>1.0</v>
      </c>
      <c r="M2" s="112">
        <v>5.0</v>
      </c>
      <c r="N2" s="113">
        <v>4.0</v>
      </c>
      <c r="O2" s="113">
        <v>3.0</v>
      </c>
      <c r="P2" s="113">
        <v>2.0</v>
      </c>
      <c r="Q2" s="114">
        <v>1.0</v>
      </c>
      <c r="R2" s="112">
        <v>5.0</v>
      </c>
      <c r="S2" s="113">
        <v>4.0</v>
      </c>
      <c r="T2" s="113">
        <v>3.0</v>
      </c>
      <c r="U2" s="113">
        <v>2.0</v>
      </c>
      <c r="V2" s="114">
        <v>1.0</v>
      </c>
      <c r="W2" s="112">
        <v>5.0</v>
      </c>
      <c r="X2" s="113">
        <v>4.0</v>
      </c>
      <c r="Y2" s="113">
        <v>3.0</v>
      </c>
      <c r="Z2" s="113">
        <v>2.0</v>
      </c>
      <c r="AA2" s="114">
        <v>1.0</v>
      </c>
      <c r="AB2" s="112">
        <v>5.0</v>
      </c>
      <c r="AC2" s="113">
        <v>4.0</v>
      </c>
      <c r="AD2" s="113">
        <v>3.0</v>
      </c>
      <c r="AE2" s="113">
        <v>2.0</v>
      </c>
      <c r="AF2" s="114">
        <v>1.0</v>
      </c>
      <c r="AG2" s="112">
        <v>5.0</v>
      </c>
      <c r="AH2" s="113">
        <v>4.0</v>
      </c>
      <c r="AI2" s="113">
        <v>3.0</v>
      </c>
      <c r="AJ2" s="113">
        <v>2.0</v>
      </c>
      <c r="AK2" s="114">
        <v>1.0</v>
      </c>
      <c r="AL2" s="112">
        <v>5.0</v>
      </c>
      <c r="AM2" s="113">
        <v>4.0</v>
      </c>
      <c r="AN2" s="113">
        <v>3.0</v>
      </c>
      <c r="AO2" s="113">
        <v>2.0</v>
      </c>
      <c r="AP2" s="114">
        <v>1.0</v>
      </c>
      <c r="AQ2" s="115"/>
      <c r="AR2" s="115"/>
    </row>
    <row r="3" ht="26.25" customHeight="1">
      <c r="A3" s="116" t="s">
        <v>97</v>
      </c>
      <c r="B3" s="117">
        <f>COUNT('Məlumatların daxil edilməsi'!$P$2:$P$181)</f>
        <v>0</v>
      </c>
      <c r="C3" s="118">
        <f>IFERROR(COUNTIFS('Məlumatların daxil edilməsi'!$P$2:$P$181,C$2),"")</f>
        <v>0</v>
      </c>
      <c r="D3" s="119">
        <f>IFERROR(COUNTIFS('Məlumatların daxil edilməsi'!$P$2:$P$181,D$2),"")</f>
        <v>0</v>
      </c>
      <c r="E3" s="119">
        <f>IFERROR(COUNTIFS('Məlumatların daxil edilməsi'!$P$2:$P$181,E$2),"")</f>
        <v>0</v>
      </c>
      <c r="F3" s="119">
        <f>IFERROR(COUNTIFS('Məlumatların daxil edilməsi'!$P$2:$P$181,F$2),"")</f>
        <v>0</v>
      </c>
      <c r="G3" s="120">
        <f>IFERROR(COUNTIFS('Məlumatların daxil edilməsi'!$P$2:$P$181,G$2),"")</f>
        <v>0</v>
      </c>
      <c r="H3" s="118">
        <f>IFERROR(COUNTIFS('Məlumatların daxil edilməsi'!$F$2:$F$181,"AZ",'Məlumatların daxil edilməsi'!$P$2:$P$181,H$2),"")</f>
        <v>0</v>
      </c>
      <c r="I3" s="119">
        <f>IFERROR(COUNTIFS('Məlumatların daxil edilməsi'!$F$2:$F$181,"AZ",'Məlumatların daxil edilməsi'!$P$2:$P$181,I$2),"")</f>
        <v>0</v>
      </c>
      <c r="J3" s="119">
        <f>IFERROR(COUNTIFS('Məlumatların daxil edilməsi'!$F$2:$F$181,"AZ",'Məlumatların daxil edilməsi'!$P$2:$P$181,J$2),"")</f>
        <v>0</v>
      </c>
      <c r="K3" s="119">
        <f>IFERROR(COUNTIFS('Məlumatların daxil edilməsi'!$F$2:$F$181,"AZ",'Məlumatların daxil edilməsi'!$P$2:$P$181,K$2),"")</f>
        <v>0</v>
      </c>
      <c r="L3" s="120">
        <f>IFERROR(COUNTIFS('Məlumatların daxil edilməsi'!$F$2:$F$181,"AZ",'Məlumatların daxil edilməsi'!$P$2:$P$181,L$2),"")</f>
        <v>0</v>
      </c>
      <c r="M3" s="118">
        <f>IFERROR(COUNTIFS('Məlumatların daxil edilməsi'!$F$2:$F$181,"Riy",'Məlumatların daxil edilməsi'!$P$2:$P$181,M$2),"")</f>
        <v>0</v>
      </c>
      <c r="N3" s="119">
        <f>IFERROR(COUNTIFS('Məlumatların daxil edilməsi'!$F$2:$F$181,"Riy",'Məlumatların daxil edilməsi'!$P$2:$P$181,N$2),"")</f>
        <v>0</v>
      </c>
      <c r="O3" s="119">
        <f>IFERROR(COUNTIFS('Məlumatların daxil edilməsi'!$F$2:$F$181,"Riy",'Məlumatların daxil edilməsi'!$P$2:$P$181,O$2),"")</f>
        <v>0</v>
      </c>
      <c r="P3" s="119">
        <f>IFERROR(COUNTIFS('Məlumatların daxil edilməsi'!$F$2:$F$181,"Riy",'Məlumatların daxil edilməsi'!$P$2:$P$181,P$2),"")</f>
        <v>0</v>
      </c>
      <c r="Q3" s="120">
        <f>IFERROR(COUNTIFS('Məlumatların daxil edilməsi'!$F$2:$F$181,"Riy",'Məlumatların daxil edilməsi'!$P$2:$P$181,Q$2),"")</f>
        <v>0</v>
      </c>
      <c r="R3" s="118">
        <f>IFERROR(COUNTIFS('Məlumatların daxil edilməsi'!$F$2:$F$181,"İng",'Məlumatların daxil edilməsi'!$P$2:$P$181,R$2),"")</f>
        <v>0</v>
      </c>
      <c r="S3" s="119">
        <f>IFERROR(COUNTIFS('Məlumatların daxil edilməsi'!$F$2:$F$181,"İng",'Məlumatların daxil edilməsi'!$P$2:$P$181,S$2),"")</f>
        <v>0</v>
      </c>
      <c r="T3" s="119">
        <f>IFERROR(COUNTIFS('Məlumatların daxil edilməsi'!$F$2:$F$181,"İng",'Məlumatların daxil edilməsi'!$P$2:$P$181,T$2),"")</f>
        <v>0</v>
      </c>
      <c r="U3" s="119">
        <f>IFERROR(COUNTIFS('Məlumatların daxil edilməsi'!$F$2:$F$181,"İng",'Məlumatların daxil edilməsi'!$P$2:$P$181,U$2),"")</f>
        <v>0</v>
      </c>
      <c r="V3" s="120">
        <f>IFERROR(COUNTIFS('Məlumatların daxil edilməsi'!$F$2:$F$181,"İng",'Məlumatların daxil edilməsi'!$P$2:$P$181,V$2),"")</f>
        <v>0</v>
      </c>
      <c r="W3" s="118">
        <f>IFERROR(COUNTIFS('Məlumatların daxil edilməsi'!$F$2:$F$181,"DF",'Məlumatların daxil edilməsi'!$P$2:$P$181,W$2),"")</f>
        <v>0</v>
      </c>
      <c r="X3" s="119">
        <f>IFERROR(COUNTIFS('Məlumatların daxil edilməsi'!$F$2:$F$181,"DF",'Məlumatların daxil edilməsi'!$P$2:$P$181,X$2),"")</f>
        <v>0</v>
      </c>
      <c r="Y3" s="119">
        <f>IFERROR(COUNTIFS('Məlumatların daxil edilməsi'!$F$2:$F$181,"DF",'Məlumatların daxil edilməsi'!$P$2:$P$181,Y$2),"")</f>
        <v>0</v>
      </c>
      <c r="Z3" s="119">
        <f>IFERROR(COUNTIFS('Məlumatların daxil edilməsi'!$F$2:$F$181,"DF",'Məlumatların daxil edilməsi'!$P$2:$P$181,Z$2),"")</f>
        <v>0</v>
      </c>
      <c r="AA3" s="120">
        <f>IFERROR(COUNTIFS('Məlumatların daxil edilməsi'!$F$2:$F$181,"DF",'Məlumatların daxil edilməsi'!$P$2:$P$181,AA$2),"")</f>
        <v>0</v>
      </c>
      <c r="AB3" s="118">
        <f>IFERROR(COUNTIFS('Məlumatların daxil edilməsi'!$F$2:$F$181,"TE",'Məlumatların daxil edilməsi'!$P$2:$P$181,AB$2),"")</f>
        <v>0</v>
      </c>
      <c r="AC3" s="119">
        <f>IFERROR(COUNTIFS('Məlumatların daxil edilməsi'!$F$2:$F$181,"TE",'Məlumatların daxil edilməsi'!$P$2:$P$181,AC$2),"")</f>
        <v>0</v>
      </c>
      <c r="AD3" s="119">
        <f>IFERROR(COUNTIFS('Məlumatların daxil edilməsi'!$F$2:$F$181,"TE",'Məlumatların daxil edilməsi'!$P$2:$P$181,AD$2),"")</f>
        <v>0</v>
      </c>
      <c r="AE3" s="119">
        <f>IFERROR(COUNTIFS('Məlumatların daxil edilməsi'!$F$2:$F$181,"TE",'Məlumatların daxil edilməsi'!$P$2:$P$181,AE$2),"")</f>
        <v>0</v>
      </c>
      <c r="AF3" s="120">
        <f>IFERROR(COUNTIFS('Məlumatların daxil edilməsi'!$F$2:$F$181,"TE",'Məlumatların daxil edilməsi'!$P$2:$P$181,AF$2),"")</f>
        <v>0</v>
      </c>
      <c r="AG3" s="118">
        <f>IFERROR(COUNTIFS('Məlumatların daxil edilməsi'!$F$2:$F$181,"DDAZ",'Məlumatların daxil edilməsi'!$P$2:$P$181,AG$2),"")</f>
        <v>0</v>
      </c>
      <c r="AH3" s="119">
        <f>IFERROR(COUNTIFS('Məlumatların daxil edilməsi'!$F$2:$F$181,"DDAZ",'Məlumatların daxil edilməsi'!$P$2:$P$181,AH$2),"")</f>
        <v>0</v>
      </c>
      <c r="AI3" s="119">
        <f>IFERROR(COUNTIFS('Məlumatların daxil edilməsi'!$F$2:$F$181,"DDAZ",'Məlumatların daxil edilməsi'!$P$2:$P$181,AI$2),"")</f>
        <v>0</v>
      </c>
      <c r="AJ3" s="119">
        <f>IFERROR(COUNTIFS('Məlumatların daxil edilməsi'!$F$2:$F$181,"DDAZ",'Məlumatların daxil edilməsi'!$P$2:$P$181,AJ$2),"")</f>
        <v>0</v>
      </c>
      <c r="AK3" s="120">
        <f>IFERROR(COUNTIFS('Məlumatların daxil edilməsi'!$F$2:$F$181,"DDAZ",'Məlumatların daxil edilməsi'!$P$2:$P$181,AK$2),"")</f>
        <v>0</v>
      </c>
      <c r="AL3" s="118">
        <f>IFERROR(COUNTIFS('Məlumatların daxil edilməsi'!$F$2:$F$181,"RU",'Məlumatların daxil edilməsi'!$P$2:$P$181,AL$2),"")</f>
        <v>0</v>
      </c>
      <c r="AM3" s="119">
        <f>IFERROR(COUNTIFS('Məlumatların daxil edilməsi'!$F$2:$F$181,"RU",'Məlumatların daxil edilməsi'!$P$2:$P$181,AM$2),"")</f>
        <v>0</v>
      </c>
      <c r="AN3" s="119">
        <f>IFERROR(COUNTIFS('Məlumatların daxil edilməsi'!$F$2:$F$181,"RU",'Məlumatların daxil edilməsi'!$P$2:$P$181,AN$2),"")</f>
        <v>0</v>
      </c>
      <c r="AO3" s="119">
        <f>IFERROR(COUNTIFS('Məlumatların daxil edilməsi'!$F$2:$F$181,"RU",'Məlumatların daxil edilməsi'!$P$2:$P$181,AO$2),"")</f>
        <v>0</v>
      </c>
      <c r="AP3" s="120">
        <f>IFERROR(COUNTIFS('Məlumatların daxil edilməsi'!$F$2:$F$181,"RU",'Məlumatların daxil edilməsi'!$P$2:$P$181,AP$2),"")</f>
        <v>0</v>
      </c>
    </row>
    <row r="4" ht="26.25" customHeight="1">
      <c r="A4" s="121"/>
      <c r="B4" s="122"/>
      <c r="C4" s="123" t="str">
        <f t="shared" ref="C4:G4" si="1">C3/$B3</f>
        <v>#DIV/0!</v>
      </c>
      <c r="D4" s="124" t="str">
        <f t="shared" si="1"/>
        <v>#DIV/0!</v>
      </c>
      <c r="E4" s="124" t="str">
        <f t="shared" si="1"/>
        <v>#DIV/0!</v>
      </c>
      <c r="F4" s="124" t="str">
        <f t="shared" si="1"/>
        <v>#DIV/0!</v>
      </c>
      <c r="G4" s="125" t="str">
        <f t="shared" si="1"/>
        <v>#DIV/0!</v>
      </c>
      <c r="H4" s="123" t="str">
        <f t="shared" ref="H4:L4" si="2">H3/SUM($H3:$L3)</f>
        <v>#DIV/0!</v>
      </c>
      <c r="I4" s="124" t="str">
        <f t="shared" si="2"/>
        <v>#DIV/0!</v>
      </c>
      <c r="J4" s="124" t="str">
        <f t="shared" si="2"/>
        <v>#DIV/0!</v>
      </c>
      <c r="K4" s="124" t="str">
        <f t="shared" si="2"/>
        <v>#DIV/0!</v>
      </c>
      <c r="L4" s="125" t="str">
        <f t="shared" si="2"/>
        <v>#DIV/0!</v>
      </c>
      <c r="M4" s="123" t="str">
        <f t="shared" ref="M4:Q4" si="3">M3/SUM($M3:$Q3)</f>
        <v>#DIV/0!</v>
      </c>
      <c r="N4" s="124" t="str">
        <f t="shared" si="3"/>
        <v>#DIV/0!</v>
      </c>
      <c r="O4" s="124" t="str">
        <f t="shared" si="3"/>
        <v>#DIV/0!</v>
      </c>
      <c r="P4" s="124" t="str">
        <f t="shared" si="3"/>
        <v>#DIV/0!</v>
      </c>
      <c r="Q4" s="125" t="str">
        <f t="shared" si="3"/>
        <v>#DIV/0!</v>
      </c>
      <c r="R4" s="123" t="str">
        <f t="shared" ref="R4:V4" si="4">R3/SUM($R3:$V3)</f>
        <v>#DIV/0!</v>
      </c>
      <c r="S4" s="124" t="str">
        <f t="shared" si="4"/>
        <v>#DIV/0!</v>
      </c>
      <c r="T4" s="124" t="str">
        <f t="shared" si="4"/>
        <v>#DIV/0!</v>
      </c>
      <c r="U4" s="124" t="str">
        <f t="shared" si="4"/>
        <v>#DIV/0!</v>
      </c>
      <c r="V4" s="125" t="str">
        <f t="shared" si="4"/>
        <v>#DIV/0!</v>
      </c>
      <c r="W4" s="123" t="str">
        <f t="shared" ref="W4:AA4" si="5">W3/SUM($W3:$AA3)</f>
        <v>#DIV/0!</v>
      </c>
      <c r="X4" s="124" t="str">
        <f t="shared" si="5"/>
        <v>#DIV/0!</v>
      </c>
      <c r="Y4" s="124" t="str">
        <f t="shared" si="5"/>
        <v>#DIV/0!</v>
      </c>
      <c r="Z4" s="124" t="str">
        <f t="shared" si="5"/>
        <v>#DIV/0!</v>
      </c>
      <c r="AA4" s="125" t="str">
        <f t="shared" si="5"/>
        <v>#DIV/0!</v>
      </c>
      <c r="AB4" s="123" t="str">
        <f t="shared" ref="AB4:AF4" si="6">AB3/SUM($M3:$Q3)</f>
        <v>#DIV/0!</v>
      </c>
      <c r="AC4" s="124" t="str">
        <f t="shared" si="6"/>
        <v>#DIV/0!</v>
      </c>
      <c r="AD4" s="124" t="str">
        <f t="shared" si="6"/>
        <v>#DIV/0!</v>
      </c>
      <c r="AE4" s="124" t="str">
        <f t="shared" si="6"/>
        <v>#DIV/0!</v>
      </c>
      <c r="AF4" s="125" t="str">
        <f t="shared" si="6"/>
        <v>#DIV/0!</v>
      </c>
      <c r="AG4" s="123" t="str">
        <f t="shared" ref="AG4:AK4" si="7">AG3/SUM($R3:$V3)</f>
        <v>#DIV/0!</v>
      </c>
      <c r="AH4" s="124" t="str">
        <f t="shared" si="7"/>
        <v>#DIV/0!</v>
      </c>
      <c r="AI4" s="124" t="str">
        <f t="shared" si="7"/>
        <v>#DIV/0!</v>
      </c>
      <c r="AJ4" s="124" t="str">
        <f t="shared" si="7"/>
        <v>#DIV/0!</v>
      </c>
      <c r="AK4" s="125" t="str">
        <f t="shared" si="7"/>
        <v>#DIV/0!</v>
      </c>
      <c r="AL4" s="123" t="str">
        <f t="shared" ref="AL4:AP4" si="8">AL3/SUM($W3:$AA3)</f>
        <v>#DIV/0!</v>
      </c>
      <c r="AM4" s="124" t="str">
        <f t="shared" si="8"/>
        <v>#DIV/0!</v>
      </c>
      <c r="AN4" s="124" t="str">
        <f t="shared" si="8"/>
        <v>#DIV/0!</v>
      </c>
      <c r="AO4" s="124" t="str">
        <f t="shared" si="8"/>
        <v>#DIV/0!</v>
      </c>
      <c r="AP4" s="125" t="str">
        <f t="shared" si="8"/>
        <v>#DIV/0!</v>
      </c>
    </row>
    <row r="5" ht="26.25" customHeight="1">
      <c r="A5" s="126" t="s">
        <v>98</v>
      </c>
      <c r="B5" s="127">
        <f>IFERROR(COUNT('Məlumatların daxil edilməsi'!$U$2:$U$181),"")</f>
        <v>0</v>
      </c>
      <c r="C5" s="128">
        <f>IFERROR(COUNTIFS('Məlumatların daxil edilməsi'!$Q$2:$Q$181,C$2),"")</f>
        <v>0</v>
      </c>
      <c r="D5" s="129">
        <f>IFERROR(COUNTIFS('Məlumatların daxil edilməsi'!$Q$2:$Q$181,D$2),"")</f>
        <v>0</v>
      </c>
      <c r="E5" s="129">
        <f>IFERROR(COUNTIFS('Məlumatların daxil edilməsi'!$Q$2:$Q$181,E$2),"")</f>
        <v>0</v>
      </c>
      <c r="F5" s="129">
        <f>IFERROR(COUNTIFS('Məlumatların daxil edilməsi'!$Q$2:$Q$181,F$2),"")</f>
        <v>0</v>
      </c>
      <c r="G5" s="130">
        <f>IFERROR(COUNTIFS('Məlumatların daxil edilməsi'!$Q$2:$Q$181,G$2),"")</f>
        <v>0</v>
      </c>
      <c r="H5" s="128">
        <f>IFERROR(COUNTIFS('Məlumatların daxil edilməsi'!$F$2:$F$181,"AZ",'Məlumatların daxil edilməsi'!$Q$2:$Q$181,H$2),"")</f>
        <v>0</v>
      </c>
      <c r="I5" s="129">
        <f>IFERROR(COUNTIFS('Məlumatların daxil edilməsi'!$F$2:$F$181,"AZ",'Məlumatların daxil edilməsi'!$Q$2:$Q$181,I$2),"")</f>
        <v>0</v>
      </c>
      <c r="J5" s="129">
        <f>IFERROR(COUNTIFS('Məlumatların daxil edilməsi'!$F$2:$F$181,"AZ",'Məlumatların daxil edilməsi'!$Q$2:$Q$181,J$2),"")</f>
        <v>0</v>
      </c>
      <c r="K5" s="129">
        <f>IFERROR(COUNTIFS('Məlumatların daxil edilməsi'!$F$2:$F$181,"AZ",'Məlumatların daxil edilməsi'!$Q$2:$Q$181,K$2),"")</f>
        <v>0</v>
      </c>
      <c r="L5" s="130">
        <f>IFERROR(COUNTIFS('Məlumatların daxil edilməsi'!$F$2:$F$181,"AZ",'Məlumatların daxil edilməsi'!$Q$2:$Q$181,L$2),"")</f>
        <v>0</v>
      </c>
      <c r="M5" s="128">
        <f>IFERROR(COUNTIFS('Məlumatların daxil edilməsi'!$F$2:$F$181,"Riy",'Məlumatların daxil edilməsi'!$Q$2:$Q$181,M$2),"")</f>
        <v>0</v>
      </c>
      <c r="N5" s="129">
        <f>IFERROR(COUNTIFS('Məlumatların daxil edilməsi'!$F$2:$F$181,"Riy",'Məlumatların daxil edilməsi'!$Q$2:$Q$181,N$2),"")</f>
        <v>0</v>
      </c>
      <c r="O5" s="129">
        <f>IFERROR(COUNTIFS('Məlumatların daxil edilməsi'!$F$2:$F$181,"Riy",'Məlumatların daxil edilməsi'!$Q$2:$Q$181,O$2),"")</f>
        <v>0</v>
      </c>
      <c r="P5" s="129">
        <f>IFERROR(COUNTIFS('Məlumatların daxil edilməsi'!$F$2:$F$181,"Riy",'Məlumatların daxil edilməsi'!$Q$2:$Q$181,P$2),"")</f>
        <v>0</v>
      </c>
      <c r="Q5" s="130">
        <f>IFERROR(COUNTIFS('Məlumatların daxil edilməsi'!$F$2:$F$181,"Riy",'Məlumatların daxil edilməsi'!$Q$2:$Q$181,Q$2),"")</f>
        <v>0</v>
      </c>
      <c r="R5" s="128">
        <f>IFERROR(COUNTIFS('Məlumatların daxil edilməsi'!$F$2:$F$181,"İNG",'Məlumatların daxil edilməsi'!$Q$2:$Q$181,R$2),"")</f>
        <v>0</v>
      </c>
      <c r="S5" s="129">
        <f>IFERROR(COUNTIFS('Məlumatların daxil edilməsi'!$F$2:$F$181,"İNG",'Məlumatların daxil edilməsi'!$Q$2:$Q$181,S$2),"")</f>
        <v>0</v>
      </c>
      <c r="T5" s="129">
        <f>IFERROR(COUNTIFS('Məlumatların daxil edilməsi'!$F$2:$F$181,"İNG",'Məlumatların daxil edilməsi'!$Q$2:$Q$181,T$2),"")</f>
        <v>0</v>
      </c>
      <c r="U5" s="129">
        <f>IFERROR(COUNTIFS('Məlumatların daxil edilməsi'!$F$2:$F$181,"İNG",'Məlumatların daxil edilməsi'!$Q$2:$Q$181,U$2),"")</f>
        <v>0</v>
      </c>
      <c r="V5" s="130">
        <f>IFERROR(COUNTIFS('Məlumatların daxil edilməsi'!$F$2:$F$181,"İNG",'Məlumatların daxil edilməsi'!$Q$2:$Q$181,V$2),"")</f>
        <v>0</v>
      </c>
      <c r="W5" s="128">
        <f>IFERROR(COUNTIFS('Məlumatların daxil edilməsi'!$F$2:$F$181,"DF",'Məlumatların daxil edilməsi'!$Q$2:$Q$181,W$2),"")</f>
        <v>0</v>
      </c>
      <c r="X5" s="129">
        <f>IFERROR(COUNTIFS('Məlumatların daxil edilməsi'!$F$2:$F$181,"DF",'Məlumatların daxil edilməsi'!$Q$2:$Q$181,X$2),"")</f>
        <v>0</v>
      </c>
      <c r="Y5" s="129">
        <f>IFERROR(COUNTIFS('Məlumatların daxil edilməsi'!$F$2:$F$181,"DF",'Məlumatların daxil edilməsi'!$Q$2:$Q$181,Y$2),"")</f>
        <v>0</v>
      </c>
      <c r="Z5" s="129">
        <f>IFERROR(COUNTIFS('Məlumatların daxil edilməsi'!$F$2:$F$181,"DF",'Məlumatların daxil edilməsi'!$Q$2:$Q$181,Z$2),"")</f>
        <v>0</v>
      </c>
      <c r="AA5" s="130">
        <f>IFERROR(COUNTIFS('Məlumatların daxil edilməsi'!$F$2:$F$181,"DF",'Məlumatların daxil edilməsi'!$Q$2:$Q$181,AA$2),"")</f>
        <v>0</v>
      </c>
      <c r="AB5" s="128">
        <f>IFERROR(COUNTIFS('Məlumatların daxil edilməsi'!$F$2:$F$181,"TE",'Məlumatların daxil edilməsi'!$Q$2:$Q$181,AB$2),"")</f>
        <v>0</v>
      </c>
      <c r="AC5" s="129">
        <f>IFERROR(COUNTIFS('Məlumatların daxil edilməsi'!$F$2:$F$181,"TE",'Məlumatların daxil edilməsi'!$Q$2:$Q$181,AC$2),"")</f>
        <v>0</v>
      </c>
      <c r="AD5" s="129">
        <f>IFERROR(COUNTIFS('Məlumatların daxil edilməsi'!$F$2:$F$181,"TE",'Məlumatların daxil edilməsi'!$Q$2:$Q$181,AD$2),"")</f>
        <v>0</v>
      </c>
      <c r="AE5" s="129">
        <f>IFERROR(COUNTIFS('Məlumatların daxil edilməsi'!$F$2:$F$181,"TE",'Məlumatların daxil edilməsi'!$Q$2:$Q$181,AE$2),"")</f>
        <v>0</v>
      </c>
      <c r="AF5" s="130">
        <f>IFERROR(COUNTIFS('Məlumatların daxil edilməsi'!$F$2:$F$181,"TE",'Məlumatların daxil edilməsi'!$Q$2:$Q$181,AF$2),"")</f>
        <v>0</v>
      </c>
      <c r="AG5" s="128">
        <f>IFERROR(COUNTIFS('Məlumatların daxil edilməsi'!$F$2:$F$181,"DDAZ",'Məlumatların daxil edilməsi'!$Q$2:$Q$181,AG$2),"")</f>
        <v>0</v>
      </c>
      <c r="AH5" s="129">
        <f>IFERROR(COUNTIFS('Məlumatların daxil edilməsi'!$F$2:$F$181,"DDAZ",'Məlumatların daxil edilməsi'!$Q$2:$Q$181,AH$2),"")</f>
        <v>0</v>
      </c>
      <c r="AI5" s="129">
        <f>IFERROR(COUNTIFS('Məlumatların daxil edilməsi'!$F$2:$F$181,"DDAZ",'Məlumatların daxil edilməsi'!$Q$2:$Q$181,AI$2),"")</f>
        <v>0</v>
      </c>
      <c r="AJ5" s="129">
        <f>IFERROR(COUNTIFS('Məlumatların daxil edilməsi'!$F$2:$F$181,"DDAZ",'Məlumatların daxil edilməsi'!$Q$2:$Q$181,AJ$2),"")</f>
        <v>0</v>
      </c>
      <c r="AK5" s="130">
        <f>IFERROR(COUNTIFS('Məlumatların daxil edilməsi'!$F$2:$F$181,"DDAZ",'Məlumatların daxil edilməsi'!$Q$2:$Q$181,AK$2),"")</f>
        <v>0</v>
      </c>
      <c r="AL5" s="128">
        <f>IFERROR(COUNTIFS('Məlumatların daxil edilməsi'!$F$2:$F$181,"RU",'Məlumatların daxil edilməsi'!$Q$2:$Q$181,AL$2),"")</f>
        <v>0</v>
      </c>
      <c r="AM5" s="129">
        <f>IFERROR(COUNTIFS('Məlumatların daxil edilməsi'!$F$2:$F$181,"RU",'Məlumatların daxil edilməsi'!$Q$2:$Q$181,AM$2),"")</f>
        <v>0</v>
      </c>
      <c r="AN5" s="129">
        <f>IFERROR(COUNTIFS('Məlumatların daxil edilməsi'!$F$2:$F$181,"RU",'Məlumatların daxil edilməsi'!$Q$2:$Q$181,AN$2),"")</f>
        <v>0</v>
      </c>
      <c r="AO5" s="129">
        <f>IFERROR(COUNTIFS('Məlumatların daxil edilməsi'!$F$2:$F$181,"RU",'Məlumatların daxil edilməsi'!$Q$2:$Q$181,AO$2),"")</f>
        <v>0</v>
      </c>
      <c r="AP5" s="130">
        <f>IFERROR(COUNTIFS('Məlumatların daxil edilməsi'!$F$2:$F$181,"RU",'Məlumatların daxil edilməsi'!$Q$2:$Q$181,AP$2),"")</f>
        <v>0</v>
      </c>
    </row>
    <row r="6" ht="26.25" customHeight="1">
      <c r="A6" s="121"/>
      <c r="B6" s="131"/>
      <c r="C6" s="132" t="str">
        <f t="shared" ref="C6:G6" si="9">C5/$B5</f>
        <v>#DIV/0!</v>
      </c>
      <c r="D6" s="133" t="str">
        <f t="shared" si="9"/>
        <v>#DIV/0!</v>
      </c>
      <c r="E6" s="133" t="str">
        <f t="shared" si="9"/>
        <v>#DIV/0!</v>
      </c>
      <c r="F6" s="133" t="str">
        <f t="shared" si="9"/>
        <v>#DIV/0!</v>
      </c>
      <c r="G6" s="134" t="str">
        <f t="shared" si="9"/>
        <v>#DIV/0!</v>
      </c>
      <c r="H6" s="132" t="str">
        <f t="shared" ref="H6:L6" si="10">H5/SUM($H5:$L5)</f>
        <v>#DIV/0!</v>
      </c>
      <c r="I6" s="133" t="str">
        <f t="shared" si="10"/>
        <v>#DIV/0!</v>
      </c>
      <c r="J6" s="133" t="str">
        <f t="shared" si="10"/>
        <v>#DIV/0!</v>
      </c>
      <c r="K6" s="133" t="str">
        <f t="shared" si="10"/>
        <v>#DIV/0!</v>
      </c>
      <c r="L6" s="134" t="str">
        <f t="shared" si="10"/>
        <v>#DIV/0!</v>
      </c>
      <c r="M6" s="132" t="str">
        <f t="shared" ref="M6:Q6" si="11">M5/SUM($M5:$Q5)</f>
        <v>#DIV/0!</v>
      </c>
      <c r="N6" s="133" t="str">
        <f t="shared" si="11"/>
        <v>#DIV/0!</v>
      </c>
      <c r="O6" s="133" t="str">
        <f t="shared" si="11"/>
        <v>#DIV/0!</v>
      </c>
      <c r="P6" s="133" t="str">
        <f t="shared" si="11"/>
        <v>#DIV/0!</v>
      </c>
      <c r="Q6" s="134" t="str">
        <f t="shared" si="11"/>
        <v>#DIV/0!</v>
      </c>
      <c r="R6" s="132" t="str">
        <f t="shared" ref="R6:V6" si="12">R5/SUM($R5:$V5)</f>
        <v>#DIV/0!</v>
      </c>
      <c r="S6" s="133" t="str">
        <f t="shared" si="12"/>
        <v>#DIV/0!</v>
      </c>
      <c r="T6" s="133" t="str">
        <f t="shared" si="12"/>
        <v>#DIV/0!</v>
      </c>
      <c r="U6" s="133" t="str">
        <f t="shared" si="12"/>
        <v>#DIV/0!</v>
      </c>
      <c r="V6" s="134" t="str">
        <f t="shared" si="12"/>
        <v>#DIV/0!</v>
      </c>
      <c r="W6" s="132" t="str">
        <f t="shared" ref="W6:AA6" si="13">W5/SUM($W5:$AA5)</f>
        <v>#DIV/0!</v>
      </c>
      <c r="X6" s="133" t="str">
        <f t="shared" si="13"/>
        <v>#DIV/0!</v>
      </c>
      <c r="Y6" s="133" t="str">
        <f t="shared" si="13"/>
        <v>#DIV/0!</v>
      </c>
      <c r="Z6" s="133" t="str">
        <f t="shared" si="13"/>
        <v>#DIV/0!</v>
      </c>
      <c r="AA6" s="134" t="str">
        <f t="shared" si="13"/>
        <v>#DIV/0!</v>
      </c>
      <c r="AB6" s="132" t="str">
        <f t="shared" ref="AB6:AF6" si="14">AB5/SUM($M5:$Q5)</f>
        <v>#DIV/0!</v>
      </c>
      <c r="AC6" s="133" t="str">
        <f t="shared" si="14"/>
        <v>#DIV/0!</v>
      </c>
      <c r="AD6" s="133" t="str">
        <f t="shared" si="14"/>
        <v>#DIV/0!</v>
      </c>
      <c r="AE6" s="133" t="str">
        <f t="shared" si="14"/>
        <v>#DIV/0!</v>
      </c>
      <c r="AF6" s="134" t="str">
        <f t="shared" si="14"/>
        <v>#DIV/0!</v>
      </c>
      <c r="AG6" s="132" t="str">
        <f t="shared" ref="AG6:AK6" si="15">AG5/SUM($R5:$V5)</f>
        <v>#DIV/0!</v>
      </c>
      <c r="AH6" s="133" t="str">
        <f t="shared" si="15"/>
        <v>#DIV/0!</v>
      </c>
      <c r="AI6" s="133" t="str">
        <f t="shared" si="15"/>
        <v>#DIV/0!</v>
      </c>
      <c r="AJ6" s="133" t="str">
        <f t="shared" si="15"/>
        <v>#DIV/0!</v>
      </c>
      <c r="AK6" s="134" t="str">
        <f t="shared" si="15"/>
        <v>#DIV/0!</v>
      </c>
      <c r="AL6" s="132" t="str">
        <f t="shared" ref="AL6:AP6" si="16">AL5/SUM($W5:$AA5)</f>
        <v>#DIV/0!</v>
      </c>
      <c r="AM6" s="133" t="str">
        <f t="shared" si="16"/>
        <v>#DIV/0!</v>
      </c>
      <c r="AN6" s="133" t="str">
        <f t="shared" si="16"/>
        <v>#DIV/0!</v>
      </c>
      <c r="AO6" s="133" t="str">
        <f t="shared" si="16"/>
        <v>#DIV/0!</v>
      </c>
      <c r="AP6" s="134" t="str">
        <f t="shared" si="16"/>
        <v>#DIV/0!</v>
      </c>
    </row>
    <row r="7" ht="26.25" customHeight="1">
      <c r="A7" s="135" t="s">
        <v>99</v>
      </c>
      <c r="B7" s="136">
        <f>IFERROR(COUNT('Məlumatların daxil edilməsi'!$V$2:$V$181),"")</f>
        <v>0</v>
      </c>
      <c r="C7" s="137">
        <f>IFERROR(COUNTIFS('Məlumatların daxil edilməsi'!$R$2:$R$181,C$2),"")</f>
        <v>0</v>
      </c>
      <c r="D7" s="138">
        <f>IFERROR(COUNTIFS('Məlumatların daxil edilməsi'!$R$2:$R$181,D$2),"")</f>
        <v>0</v>
      </c>
      <c r="E7" s="138">
        <f>IFERROR(COUNTIFS('Məlumatların daxil edilməsi'!$R$2:$R$181,E$2),"")</f>
        <v>0</v>
      </c>
      <c r="F7" s="138">
        <f>IFERROR(COUNTIFS('Məlumatların daxil edilməsi'!$R$2:$R$181,F$2),"")</f>
        <v>0</v>
      </c>
      <c r="G7" s="139">
        <f>IFERROR(COUNTIFS('Məlumatların daxil edilməsi'!$R$2:$R$181,G$2),"")</f>
        <v>0</v>
      </c>
      <c r="H7" s="137">
        <f>IFERROR(COUNTIFS('Məlumatların daxil edilməsi'!$F$2:$F$181,"AZ",'Məlumatların daxil edilməsi'!$R$2:$R$181,H$2),"")</f>
        <v>0</v>
      </c>
      <c r="I7" s="138">
        <f>IFERROR(COUNTIFS('Məlumatların daxil edilməsi'!$F$2:$F$181,"AZ",'Məlumatların daxil edilməsi'!$R$2:$R$181,I$2),"")</f>
        <v>0</v>
      </c>
      <c r="J7" s="138">
        <f>IFERROR(COUNTIFS('Məlumatların daxil edilməsi'!$F$2:$F$181,"AZ",'Məlumatların daxil edilməsi'!$R$2:$R$181,J$2),"")</f>
        <v>0</v>
      </c>
      <c r="K7" s="138">
        <f>IFERROR(COUNTIFS('Məlumatların daxil edilməsi'!$F$2:$F$181,"AZ",'Məlumatların daxil edilməsi'!$R$2:$R$181,K$2),"")</f>
        <v>0</v>
      </c>
      <c r="L7" s="139">
        <f>IFERROR(COUNTIFS('Məlumatların daxil edilməsi'!$F$2:$F$181,"AZ",'Məlumatların daxil edilməsi'!$R$2:$R$181,L$2),"")</f>
        <v>0</v>
      </c>
      <c r="M7" s="137">
        <f>IFERROR(COUNTIFS('Məlumatların daxil edilməsi'!$F$2:$F$181,"RİY",'Məlumatların daxil edilməsi'!$R$2:$R$181,M$2),"")</f>
        <v>0</v>
      </c>
      <c r="N7" s="138">
        <f>IFERROR(COUNTIFS('Məlumatların daxil edilməsi'!$F$2:$F$181,"RİY",'Məlumatların daxil edilməsi'!$R$2:$R$181,N$2),"")</f>
        <v>0</v>
      </c>
      <c r="O7" s="138">
        <f>IFERROR(COUNTIFS('Məlumatların daxil edilməsi'!$F$2:$F$181,"RİY",'Məlumatların daxil edilməsi'!$R$2:$R$181,O$2),"")</f>
        <v>0</v>
      </c>
      <c r="P7" s="138">
        <f>IFERROR(COUNTIFS('Məlumatların daxil edilməsi'!$F$2:$F$181,"RİY",'Məlumatların daxil edilməsi'!$R$2:$R$181,P$2),"")</f>
        <v>0</v>
      </c>
      <c r="Q7" s="139">
        <f>IFERROR(COUNTIFS('Məlumatların daxil edilməsi'!$F$2:$F$181,"RİY",'Məlumatların daxil edilməsi'!$R$2:$R$181,Q$2),"")</f>
        <v>0</v>
      </c>
      <c r="R7" s="137">
        <f>IFERROR(COUNTIFS('Məlumatların daxil edilməsi'!$F$2:$F$181,"İNG",'Məlumatların daxil edilməsi'!$R$2:$R$181,R$2),"")</f>
        <v>0</v>
      </c>
      <c r="S7" s="138">
        <f>IFERROR(COUNTIFS('Məlumatların daxil edilməsi'!$F$2:$F$181,"İNG",'Məlumatların daxil edilməsi'!$R$2:$R$181,S$2),"")</f>
        <v>0</v>
      </c>
      <c r="T7" s="138">
        <f>IFERROR(COUNTIFS('Məlumatların daxil edilməsi'!$F$2:$F$181,"İNG",'Məlumatların daxil edilməsi'!$R$2:$R$181,T$2),"")</f>
        <v>0</v>
      </c>
      <c r="U7" s="138">
        <f>IFERROR(COUNTIFS('Məlumatların daxil edilməsi'!$F$2:$F$181,"İNG",'Məlumatların daxil edilməsi'!$R$2:$R$181,U$2),"")</f>
        <v>0</v>
      </c>
      <c r="V7" s="139">
        <f>IFERROR(COUNTIFS('Məlumatların daxil edilməsi'!$F$2:$F$181,"İNG",'Məlumatların daxil edilməsi'!$R$2:$R$181,V$2),"")</f>
        <v>0</v>
      </c>
      <c r="W7" s="137">
        <f>IFERROR(COUNTIFS('Məlumatların daxil edilməsi'!$F$2:$F$181,"DF",'Məlumatların daxil edilməsi'!$R$2:$R$181,W$2),"")</f>
        <v>0</v>
      </c>
      <c r="X7" s="138">
        <f>IFERROR(COUNTIFS('Məlumatların daxil edilməsi'!$F$2:$F$181,"DF",'Məlumatların daxil edilməsi'!$R$2:$R$181,X$2),"")</f>
        <v>0</v>
      </c>
      <c r="Y7" s="138">
        <f>IFERROR(COUNTIFS('Məlumatların daxil edilməsi'!$F$2:$F$181,"DF",'Məlumatların daxil edilməsi'!$R$2:$R$181,Y$2),"")</f>
        <v>0</v>
      </c>
      <c r="Z7" s="138">
        <f>IFERROR(COUNTIFS('Məlumatların daxil edilməsi'!$F$2:$F$181,"DF",'Məlumatların daxil edilməsi'!$R$2:$R$181,Z$2),"")</f>
        <v>0</v>
      </c>
      <c r="AA7" s="139">
        <f>IFERROR(COUNTIFS('Məlumatların daxil edilməsi'!$F$2:$F$181,"DF",'Məlumatların daxil edilməsi'!$R$2:$R$181,AA$2),"")</f>
        <v>0</v>
      </c>
      <c r="AB7" s="137">
        <f>IFERROR(COUNTIFS('Məlumatların daxil edilməsi'!$F$2:$F$181,"RTE",'Məlumatların daxil edilməsi'!$R$2:$R$181,AB$2),"")</f>
        <v>0</v>
      </c>
      <c r="AC7" s="138">
        <f>IFERROR(COUNTIFS('Məlumatların daxil edilməsi'!$F$2:$F$181,"RTE",'Məlumatların daxil edilməsi'!$R$2:$R$181,AC$2),"")</f>
        <v>0</v>
      </c>
      <c r="AD7" s="138">
        <f>IFERROR(COUNTIFS('Məlumatların daxil edilməsi'!$F$2:$F$181,"TE",'Məlumatların daxil edilməsi'!$R$2:$R$181,AD$2),"")</f>
        <v>0</v>
      </c>
      <c r="AE7" s="138">
        <f>IFERROR(COUNTIFS('Məlumatların daxil edilməsi'!$F$2:$F$181,"TE",'Məlumatların daxil edilməsi'!$R$2:$R$181,AE$2),"")</f>
        <v>0</v>
      </c>
      <c r="AF7" s="139">
        <f>IFERROR(COUNTIFS('Məlumatların daxil edilməsi'!$F$2:$F$181,"TE",'Məlumatların daxil edilməsi'!$R$2:$R$181,AF$2),"")</f>
        <v>0</v>
      </c>
      <c r="AG7" s="137">
        <f>IFERROR(COUNTIFS('Məlumatların daxil edilməsi'!$F$2:$F$181,"DDAZ",'Məlumatların daxil edilməsi'!$R$2:$R$181,AG$2),"")</f>
        <v>0</v>
      </c>
      <c r="AH7" s="138">
        <f>IFERROR(COUNTIFS('Məlumatların daxil edilməsi'!$F$2:$F$181,"DDAZ",'Məlumatların daxil edilməsi'!$R$2:$R$181,AH$2),"")</f>
        <v>0</v>
      </c>
      <c r="AI7" s="138">
        <f>IFERROR(COUNTIFS('Məlumatların daxil edilməsi'!$F$2:$F$181,"DDAZ",'Məlumatların daxil edilməsi'!$R$2:$R$181,AI$2),"")</f>
        <v>0</v>
      </c>
      <c r="AJ7" s="138">
        <f>IFERROR(COUNTIFS('Məlumatların daxil edilməsi'!$F$2:$F$181,"DDAZ",'Məlumatların daxil edilməsi'!$R$2:$R$181,AJ$2),"")</f>
        <v>0</v>
      </c>
      <c r="AK7" s="139">
        <f>IFERROR(COUNTIFS('Məlumatların daxil edilməsi'!$F$2:$F$181,"DDAZ",'Məlumatların daxil edilməsi'!$R$2:$R$181,AK$2),"")</f>
        <v>0</v>
      </c>
      <c r="AL7" s="137">
        <f>IFERROR(COUNTIFS('Məlumatların daxil edilməsi'!$F$2:$F$181,"RU",'Məlumatların daxil edilməsi'!$R$2:$R$181,AL$2),"")</f>
        <v>0</v>
      </c>
      <c r="AM7" s="138">
        <f>IFERROR(COUNTIFS('Məlumatların daxil edilməsi'!$F$2:$F$181,"RU",'Məlumatların daxil edilməsi'!$R$2:$R$181,AM$2),"")</f>
        <v>0</v>
      </c>
      <c r="AN7" s="138">
        <f>IFERROR(COUNTIFS('Məlumatların daxil edilməsi'!$F$2:$F$181,"RU",'Məlumatların daxil edilməsi'!$R$2:$R$181,AN$2),"")</f>
        <v>0</v>
      </c>
      <c r="AO7" s="138">
        <f>IFERROR(COUNTIFS('Məlumatların daxil edilməsi'!$F$2:$F$181,"RU",'Məlumatların daxil edilməsi'!$R$2:$R$181,AO$2),"")</f>
        <v>0</v>
      </c>
      <c r="AP7" s="139">
        <f>IFERROR(COUNTIFS('Məlumatların daxil edilməsi'!$F$2:$F$181,"RU",'Məlumatların daxil edilməsi'!$R$2:$R$181,AP$2),"")</f>
        <v>0</v>
      </c>
    </row>
    <row r="8" ht="26.25" customHeight="1">
      <c r="A8" s="121"/>
      <c r="B8" s="122"/>
      <c r="C8" s="123" t="str">
        <f t="shared" ref="C8:G8" si="17">C7/$B7</f>
        <v>#DIV/0!</v>
      </c>
      <c r="D8" s="124" t="str">
        <f t="shared" si="17"/>
        <v>#DIV/0!</v>
      </c>
      <c r="E8" s="124" t="str">
        <f t="shared" si="17"/>
        <v>#DIV/0!</v>
      </c>
      <c r="F8" s="124" t="str">
        <f t="shared" si="17"/>
        <v>#DIV/0!</v>
      </c>
      <c r="G8" s="125" t="str">
        <f t="shared" si="17"/>
        <v>#DIV/0!</v>
      </c>
      <c r="H8" s="123" t="str">
        <f t="shared" ref="H8:L8" si="18">H7/SUM($H7:$L7)</f>
        <v>#DIV/0!</v>
      </c>
      <c r="I8" s="124" t="str">
        <f t="shared" si="18"/>
        <v>#DIV/0!</v>
      </c>
      <c r="J8" s="124" t="str">
        <f t="shared" si="18"/>
        <v>#DIV/0!</v>
      </c>
      <c r="K8" s="124" t="str">
        <f t="shared" si="18"/>
        <v>#DIV/0!</v>
      </c>
      <c r="L8" s="125" t="str">
        <f t="shared" si="18"/>
        <v>#DIV/0!</v>
      </c>
      <c r="M8" s="123" t="str">
        <f t="shared" ref="M8:Q8" si="19">M7/SUM($M7:$Q7)</f>
        <v>#DIV/0!</v>
      </c>
      <c r="N8" s="124" t="str">
        <f t="shared" si="19"/>
        <v>#DIV/0!</v>
      </c>
      <c r="O8" s="124" t="str">
        <f t="shared" si="19"/>
        <v>#DIV/0!</v>
      </c>
      <c r="P8" s="124" t="str">
        <f t="shared" si="19"/>
        <v>#DIV/0!</v>
      </c>
      <c r="Q8" s="125" t="str">
        <f t="shared" si="19"/>
        <v>#DIV/0!</v>
      </c>
      <c r="R8" s="123" t="str">
        <f t="shared" ref="R8:V8" si="20">R7/SUM($R7:$V7)</f>
        <v>#DIV/0!</v>
      </c>
      <c r="S8" s="124" t="str">
        <f t="shared" si="20"/>
        <v>#DIV/0!</v>
      </c>
      <c r="T8" s="124" t="str">
        <f t="shared" si="20"/>
        <v>#DIV/0!</v>
      </c>
      <c r="U8" s="124" t="str">
        <f t="shared" si="20"/>
        <v>#DIV/0!</v>
      </c>
      <c r="V8" s="125" t="str">
        <f t="shared" si="20"/>
        <v>#DIV/0!</v>
      </c>
      <c r="W8" s="123" t="str">
        <f t="shared" ref="W8:AA8" si="21">W7/SUM($W7:$AA7)</f>
        <v>#DIV/0!</v>
      </c>
      <c r="X8" s="124" t="str">
        <f t="shared" si="21"/>
        <v>#DIV/0!</v>
      </c>
      <c r="Y8" s="124" t="str">
        <f t="shared" si="21"/>
        <v>#DIV/0!</v>
      </c>
      <c r="Z8" s="124" t="str">
        <f t="shared" si="21"/>
        <v>#DIV/0!</v>
      </c>
      <c r="AA8" s="125" t="str">
        <f t="shared" si="21"/>
        <v>#DIV/0!</v>
      </c>
      <c r="AB8" s="123" t="str">
        <f t="shared" ref="AB8:AF8" si="22">AB7/SUM($M7:$Q7)</f>
        <v>#DIV/0!</v>
      </c>
      <c r="AC8" s="124" t="str">
        <f t="shared" si="22"/>
        <v>#DIV/0!</v>
      </c>
      <c r="AD8" s="124" t="str">
        <f t="shared" si="22"/>
        <v>#DIV/0!</v>
      </c>
      <c r="AE8" s="124" t="str">
        <f t="shared" si="22"/>
        <v>#DIV/0!</v>
      </c>
      <c r="AF8" s="125" t="str">
        <f t="shared" si="22"/>
        <v>#DIV/0!</v>
      </c>
      <c r="AG8" s="123" t="str">
        <f t="shared" ref="AG8:AK8" si="23">AG7/SUM($R7:$V7)</f>
        <v>#DIV/0!</v>
      </c>
      <c r="AH8" s="124" t="str">
        <f t="shared" si="23"/>
        <v>#DIV/0!</v>
      </c>
      <c r="AI8" s="124" t="str">
        <f t="shared" si="23"/>
        <v>#DIV/0!</v>
      </c>
      <c r="AJ8" s="124" t="str">
        <f t="shared" si="23"/>
        <v>#DIV/0!</v>
      </c>
      <c r="AK8" s="125" t="str">
        <f t="shared" si="23"/>
        <v>#DIV/0!</v>
      </c>
      <c r="AL8" s="123" t="str">
        <f t="shared" ref="AL8:AP8" si="24">AL7/SUM($W7:$AA7)</f>
        <v>#DIV/0!</v>
      </c>
      <c r="AM8" s="124" t="str">
        <f t="shared" si="24"/>
        <v>#DIV/0!</v>
      </c>
      <c r="AN8" s="124" t="str">
        <f t="shared" si="24"/>
        <v>#DIV/0!</v>
      </c>
      <c r="AO8" s="124" t="str">
        <f t="shared" si="24"/>
        <v>#DIV/0!</v>
      </c>
      <c r="AP8" s="125" t="str">
        <f t="shared" si="24"/>
        <v>#DIV/0!</v>
      </c>
    </row>
    <row r="9" ht="26.25" customHeight="1">
      <c r="A9" s="140" t="s">
        <v>100</v>
      </c>
      <c r="B9" s="141">
        <f>COUNT('Məlumatların daxil edilməsi'!$P$2:$P$181)</f>
        <v>0</v>
      </c>
      <c r="C9" s="142">
        <f>IFERROR(COUNTIFS('Məlumatların daxil edilməsi'!$S$2:$S$181,C$2),"")</f>
        <v>0</v>
      </c>
      <c r="D9" s="143">
        <f>IFERROR(COUNTIFS('Məlumatların daxil edilməsi'!$S$2:$S$181,D$2),"")</f>
        <v>0</v>
      </c>
      <c r="E9" s="143">
        <f>IFERROR(COUNTIFS('Məlumatların daxil edilməsi'!$S$2:$S$181,E$2),"")</f>
        <v>0</v>
      </c>
      <c r="F9" s="143">
        <f>IFERROR(COUNTIFS('Məlumatların daxil edilməsi'!$S$2:$S$181,F$2),"")</f>
        <v>0</v>
      </c>
      <c r="G9" s="144">
        <f>IFERROR(COUNTIFS('Məlumatların daxil edilməsi'!$S$2:$S$181,G$2),"")</f>
        <v>0</v>
      </c>
      <c r="H9" s="142">
        <f>IFERROR(COUNTIFS('Məlumatların daxil edilməsi'!$F$2:$F$181,"AZ",'Məlumatların daxil edilməsi'!$S$2:$S$181,H$2),"")</f>
        <v>0</v>
      </c>
      <c r="I9" s="143">
        <f>IFERROR(COUNTIFS('Məlumatların daxil edilməsi'!$F$2:$F$181,"AZ",'Məlumatların daxil edilməsi'!$S$2:$S$181,I$2),"")</f>
        <v>0</v>
      </c>
      <c r="J9" s="143">
        <f>IFERROR(COUNTIFS('Məlumatların daxil edilməsi'!$F$2:$F$181,"AZ",'Məlumatların daxil edilməsi'!$S$2:$S$181,J$2),"")</f>
        <v>0</v>
      </c>
      <c r="K9" s="143">
        <f>IFERROR(COUNTIFS('Məlumatların daxil edilməsi'!$F$2:$F$181,"AZ",'Məlumatların daxil edilməsi'!$S$2:$S$181,K$2),"")</f>
        <v>0</v>
      </c>
      <c r="L9" s="144">
        <f>IFERROR(COUNTIFS('Məlumatların daxil edilməsi'!$F$2:$F$181,"AZ",'Məlumatların daxil edilməsi'!$S$2:$S$181,L$2),"")</f>
        <v>0</v>
      </c>
      <c r="M9" s="142">
        <f>IFERROR(COUNTIFS('Məlumatların daxil edilməsi'!$F$2:$F$181,"RİY",'Məlumatların daxil edilməsi'!$S$2:$S$181,M$2),"")</f>
        <v>0</v>
      </c>
      <c r="N9" s="143">
        <f>IFERROR(COUNTIFS('Məlumatların daxil edilməsi'!$F$2:$F$181,"RİY",'Məlumatların daxil edilməsi'!$S$2:$S$181,N$2),"")</f>
        <v>0</v>
      </c>
      <c r="O9" s="143">
        <f>IFERROR(COUNTIFS('Məlumatların daxil edilməsi'!$F$2:$F$181,"RİY",'Məlumatların daxil edilməsi'!$S$2:$S$181,O$2),"")</f>
        <v>0</v>
      </c>
      <c r="P9" s="143">
        <f>IFERROR(COUNTIFS('Məlumatların daxil edilməsi'!$F$2:$F$181,"RİY",'Məlumatların daxil edilməsi'!$S$2:$S$181,P$2),"")</f>
        <v>0</v>
      </c>
      <c r="Q9" s="144">
        <f>IFERROR(COUNTIFS('Məlumatların daxil edilməsi'!$F$2:$F$181,"RİY",'Məlumatların daxil edilməsi'!$S$2:$S$181,Q$2),"")</f>
        <v>0</v>
      </c>
      <c r="R9" s="142">
        <f>IFERROR(COUNTIFS('Məlumatların daxil edilməsi'!$F$2:$F$181,"İNG",'Məlumatların daxil edilməsi'!$S$2:$S$181,R$2),"")</f>
        <v>0</v>
      </c>
      <c r="S9" s="143">
        <f>IFERROR(COUNTIFS('Məlumatların daxil edilməsi'!$F$2:$F$181,"İNG",'Məlumatların daxil edilməsi'!$S$2:$S$181,S$2),"")</f>
        <v>0</v>
      </c>
      <c r="T9" s="143">
        <f>IFERROR(COUNTIFS('Məlumatların daxil edilməsi'!$F$2:$F$181,"İNG",'Məlumatların daxil edilməsi'!$S$2:$S$181,T$2),"")</f>
        <v>0</v>
      </c>
      <c r="U9" s="143">
        <f>IFERROR(COUNTIFS('Məlumatların daxil edilməsi'!$F$2:$F$181,"İNG",'Məlumatların daxil edilməsi'!$S$2:$S$181,U$2),"")</f>
        <v>0</v>
      </c>
      <c r="V9" s="144">
        <f>IFERROR(COUNTIFS('Məlumatların daxil edilməsi'!$F$2:$F$181,"İNG",'Məlumatların daxil edilməsi'!$S$2:$S$181,V$2),"")</f>
        <v>0</v>
      </c>
      <c r="W9" s="142">
        <f>IFERROR(COUNTIFS('Məlumatların daxil edilməsi'!$F$2:$F$181,"DF",'Məlumatların daxil edilməsi'!$S$2:$S$181,W$2),"")</f>
        <v>0</v>
      </c>
      <c r="X9" s="143">
        <f>IFERROR(COUNTIFS('Məlumatların daxil edilməsi'!$F$2:$F$181,"DF",'Məlumatların daxil edilməsi'!$S$2:$S$181,X$2),"")</f>
        <v>0</v>
      </c>
      <c r="Y9" s="143">
        <f>IFERROR(COUNTIFS('Məlumatların daxil edilməsi'!$F$2:$F$181,"DF",'Məlumatların daxil edilməsi'!$S$2:$S$181,Y$2),"")</f>
        <v>0</v>
      </c>
      <c r="Z9" s="143">
        <f>IFERROR(COUNTIFS('Məlumatların daxil edilməsi'!$F$2:$F$181,"DF",'Məlumatların daxil edilməsi'!$S$2:$S$181,Z$2),"")</f>
        <v>0</v>
      </c>
      <c r="AA9" s="144">
        <f>IFERROR(COUNTIFS('Məlumatların daxil edilməsi'!$F$2:$F$181,"DF",'Məlumatların daxil edilməsi'!$S$2:$S$181,AA$2),"")</f>
        <v>0</v>
      </c>
      <c r="AB9" s="142">
        <f>IFERROR(COUNTIFS('Məlumatların daxil edilməsi'!$F$2:$F$181,"TE",'Məlumatların daxil edilməsi'!$S$2:$S$181,AB$2),"")</f>
        <v>0</v>
      </c>
      <c r="AC9" s="143">
        <f>IFERROR(COUNTIFS('Məlumatların daxil edilməsi'!$F$2:$F$181,"TE",'Məlumatların daxil edilməsi'!$S$2:$S$181,AC$2),"")</f>
        <v>0</v>
      </c>
      <c r="AD9" s="143">
        <f>IFERROR(COUNTIFS('Məlumatların daxil edilməsi'!$F$2:$F$181,"TE",'Məlumatların daxil edilməsi'!$S$2:$S$181,AD$2),"")</f>
        <v>0</v>
      </c>
      <c r="AE9" s="143">
        <f>IFERROR(COUNTIFS('Məlumatların daxil edilməsi'!$F$2:$F$181,"TE",'Məlumatların daxil edilməsi'!$S$2:$S$181,AE$2),"")</f>
        <v>0</v>
      </c>
      <c r="AF9" s="144">
        <f>IFERROR(COUNTIFS('Məlumatların daxil edilməsi'!$F$2:$F$181,"TE",'Məlumatların daxil edilməsi'!$S$2:$S$181,AF$2),"")</f>
        <v>0</v>
      </c>
      <c r="AG9" s="142">
        <f>IFERROR(COUNTIFS('Məlumatların daxil edilməsi'!$F$2:$F$181,"DDAZ",'Məlumatların daxil edilməsi'!$S$2:$S$181,AG$2),"")</f>
        <v>0</v>
      </c>
      <c r="AH9" s="143">
        <f>IFERROR(COUNTIFS('Məlumatların daxil edilməsi'!$F$2:$F$181,"DDAZ",'Məlumatların daxil edilməsi'!$S$2:$S$181,AH$2),"")</f>
        <v>0</v>
      </c>
      <c r="AI9" s="143">
        <f>IFERROR(COUNTIFS('Məlumatların daxil edilməsi'!$F$2:$F$181,"DDAZ",'Məlumatların daxil edilməsi'!$S$2:$S$181,AI$2),"")</f>
        <v>0</v>
      </c>
      <c r="AJ9" s="143">
        <f>IFERROR(COUNTIFS('Məlumatların daxil edilməsi'!$F$2:$F$181,"DDAZ",'Məlumatların daxil edilməsi'!$S$2:$S$181,AJ$2),"")</f>
        <v>0</v>
      </c>
      <c r="AK9" s="144">
        <f>IFERROR(COUNTIFS('Məlumatların daxil edilməsi'!$F$2:$F$181,"DDAZ",'Məlumatların daxil edilməsi'!$S$2:$S$181,AK$2),"")</f>
        <v>0</v>
      </c>
      <c r="AL9" s="142">
        <f>IFERROR(COUNTIFS('Məlumatların daxil edilməsi'!$F$2:$F$181,"RU",'Məlumatların daxil edilməsi'!$S$2:$S$181,AL$2),"")</f>
        <v>0</v>
      </c>
      <c r="AM9" s="143">
        <f>IFERROR(COUNTIFS('Məlumatların daxil edilməsi'!$F$2:$F$181,"RU",'Məlumatların daxil edilməsi'!$S$2:$S$181,AM$2),"")</f>
        <v>0</v>
      </c>
      <c r="AN9" s="143">
        <f>IFERROR(COUNTIFS('Məlumatların daxil edilməsi'!$F$2:$F$181,"RU",'Məlumatların daxil edilməsi'!$S$2:$S$181,AN$2),"")</f>
        <v>0</v>
      </c>
      <c r="AO9" s="143">
        <f>IFERROR(COUNTIFS('Məlumatların daxil edilməsi'!$F$2:$F$181,"RU",'Məlumatların daxil edilməsi'!$S$2:$S$181,AO$2),"")</f>
        <v>0</v>
      </c>
      <c r="AP9" s="144">
        <f>IFERROR(COUNTIFS('Məlumatların daxil edilməsi'!$F$2:$F$181,"RU",'Məlumatların daxil edilməsi'!$S$2:$S$181,AP$2),"")</f>
        <v>0</v>
      </c>
    </row>
    <row r="10" ht="26.25" customHeight="1">
      <c r="A10" s="121"/>
      <c r="B10" s="141"/>
      <c r="C10" s="145" t="str">
        <f t="shared" ref="C10:G10" si="25">C9/$B9</f>
        <v>#DIV/0!</v>
      </c>
      <c r="D10" s="146" t="str">
        <f t="shared" si="25"/>
        <v>#DIV/0!</v>
      </c>
      <c r="E10" s="146" t="str">
        <f t="shared" si="25"/>
        <v>#DIV/0!</v>
      </c>
      <c r="F10" s="146" t="str">
        <f t="shared" si="25"/>
        <v>#DIV/0!</v>
      </c>
      <c r="G10" s="147" t="str">
        <f t="shared" si="25"/>
        <v>#DIV/0!</v>
      </c>
      <c r="H10" s="145" t="str">
        <f t="shared" ref="H10:L10" si="26">H9/SUM($H9:$L9)</f>
        <v>#DIV/0!</v>
      </c>
      <c r="I10" s="146" t="str">
        <f t="shared" si="26"/>
        <v>#DIV/0!</v>
      </c>
      <c r="J10" s="146" t="str">
        <f t="shared" si="26"/>
        <v>#DIV/0!</v>
      </c>
      <c r="K10" s="146" t="str">
        <f t="shared" si="26"/>
        <v>#DIV/0!</v>
      </c>
      <c r="L10" s="147" t="str">
        <f t="shared" si="26"/>
        <v>#DIV/0!</v>
      </c>
      <c r="M10" s="145" t="str">
        <f t="shared" ref="M10:Q10" si="27">M9/SUM($M9:$Q9)</f>
        <v>#DIV/0!</v>
      </c>
      <c r="N10" s="146" t="str">
        <f t="shared" si="27"/>
        <v>#DIV/0!</v>
      </c>
      <c r="O10" s="146" t="str">
        <f t="shared" si="27"/>
        <v>#DIV/0!</v>
      </c>
      <c r="P10" s="146" t="str">
        <f t="shared" si="27"/>
        <v>#DIV/0!</v>
      </c>
      <c r="Q10" s="147" t="str">
        <f t="shared" si="27"/>
        <v>#DIV/0!</v>
      </c>
      <c r="R10" s="145" t="str">
        <f t="shared" ref="R10:V10" si="28">R9/SUM($R9:$V9)</f>
        <v>#DIV/0!</v>
      </c>
      <c r="S10" s="146" t="str">
        <f t="shared" si="28"/>
        <v>#DIV/0!</v>
      </c>
      <c r="T10" s="146" t="str">
        <f t="shared" si="28"/>
        <v>#DIV/0!</v>
      </c>
      <c r="U10" s="146" t="str">
        <f t="shared" si="28"/>
        <v>#DIV/0!</v>
      </c>
      <c r="V10" s="147" t="str">
        <f t="shared" si="28"/>
        <v>#DIV/0!</v>
      </c>
      <c r="W10" s="145" t="str">
        <f t="shared" ref="W10:AA10" si="29">W9/SUM($W9:$AA9)</f>
        <v>#DIV/0!</v>
      </c>
      <c r="X10" s="146" t="str">
        <f t="shared" si="29"/>
        <v>#DIV/0!</v>
      </c>
      <c r="Y10" s="146" t="str">
        <f t="shared" si="29"/>
        <v>#DIV/0!</v>
      </c>
      <c r="Z10" s="146" t="str">
        <f t="shared" si="29"/>
        <v>#DIV/0!</v>
      </c>
      <c r="AA10" s="147" t="str">
        <f t="shared" si="29"/>
        <v>#DIV/0!</v>
      </c>
      <c r="AB10" s="145" t="str">
        <f t="shared" ref="AB10:AF10" si="30">AB9/SUM($M9:$Q9)</f>
        <v>#DIV/0!</v>
      </c>
      <c r="AC10" s="146" t="str">
        <f t="shared" si="30"/>
        <v>#DIV/0!</v>
      </c>
      <c r="AD10" s="146" t="str">
        <f t="shared" si="30"/>
        <v>#DIV/0!</v>
      </c>
      <c r="AE10" s="146" t="str">
        <f t="shared" si="30"/>
        <v>#DIV/0!</v>
      </c>
      <c r="AF10" s="147" t="str">
        <f t="shared" si="30"/>
        <v>#DIV/0!</v>
      </c>
      <c r="AG10" s="145" t="str">
        <f t="shared" ref="AG10:AK10" si="31">AG9/SUM($R9:$V9)</f>
        <v>#DIV/0!</v>
      </c>
      <c r="AH10" s="146" t="str">
        <f t="shared" si="31"/>
        <v>#DIV/0!</v>
      </c>
      <c r="AI10" s="146" t="str">
        <f t="shared" si="31"/>
        <v>#DIV/0!</v>
      </c>
      <c r="AJ10" s="146" t="str">
        <f t="shared" si="31"/>
        <v>#DIV/0!</v>
      </c>
      <c r="AK10" s="147" t="str">
        <f t="shared" si="31"/>
        <v>#DIV/0!</v>
      </c>
      <c r="AL10" s="145" t="str">
        <f t="shared" ref="AL10:AP10" si="32">AL9/SUM($W9:$AA9)</f>
        <v>#DIV/0!</v>
      </c>
      <c r="AM10" s="146" t="str">
        <f t="shared" si="32"/>
        <v>#DIV/0!</v>
      </c>
      <c r="AN10" s="146" t="str">
        <f t="shared" si="32"/>
        <v>#DIV/0!</v>
      </c>
      <c r="AO10" s="146" t="str">
        <f t="shared" si="32"/>
        <v>#DIV/0!</v>
      </c>
      <c r="AP10" s="147" t="str">
        <f t="shared" si="32"/>
        <v>#DIV/0!</v>
      </c>
    </row>
    <row r="11" ht="26.25" customHeight="1">
      <c r="A11" s="148" t="s">
        <v>101</v>
      </c>
      <c r="B11" s="149">
        <f>COUNT('Məlumatların daxil edilməsi'!$T$2:$T$184)</f>
        <v>0</v>
      </c>
      <c r="C11" s="150">
        <f>IFERROR(COUNTIFS('Məlumatların daxil edilməsi'!$T$2:$T$184,C$2),"")</f>
        <v>0</v>
      </c>
      <c r="D11" s="151">
        <f>IFERROR(COUNTIFS('Məlumatların daxil edilməsi'!$T$2:$T$184,D$2),"")</f>
        <v>0</v>
      </c>
      <c r="E11" s="151">
        <f>IFERROR(COUNTIFS('Məlumatların daxil edilməsi'!$T$2:$T$184,E$2),"")</f>
        <v>0</v>
      </c>
      <c r="F11" s="151">
        <f>IFERROR(COUNTIFS('Məlumatların daxil edilməsi'!$T$2:$T$184,F$2),"")</f>
        <v>0</v>
      </c>
      <c r="G11" s="152">
        <f>IFERROR(COUNTIFS('Məlumatların daxil edilməsi'!$T$2:$T$184,G$2),"")</f>
        <v>0</v>
      </c>
      <c r="H11" s="150">
        <f>IFERROR(COUNTIFS('Məlumatların daxil edilməsi'!$F$2:$F$184,"AZ",'Məlumatların daxil edilməsi'!$T$2:$T$184,H$2),"")</f>
        <v>0</v>
      </c>
      <c r="I11" s="151">
        <f>IFERROR(COUNTIFS('Məlumatların daxil edilməsi'!$F$2:$F$184,"AZ",'Məlumatların daxil edilməsi'!$T$2:$T$184,I$2),"")</f>
        <v>0</v>
      </c>
      <c r="J11" s="151">
        <f>IFERROR(COUNTIFS('Məlumatların daxil edilməsi'!$F$2:$F$184,"AZ",'Məlumatların daxil edilməsi'!$T$2:$T$184,J$2),"")</f>
        <v>0</v>
      </c>
      <c r="K11" s="151">
        <f>IFERROR(COUNTIFS('Məlumatların daxil edilməsi'!$F$2:$F$184,"AZ",'Məlumatların daxil edilməsi'!$T$2:$T$184,K$2),"")</f>
        <v>0</v>
      </c>
      <c r="L11" s="152">
        <f>IFERROR(COUNTIFS('Məlumatların daxil edilməsi'!$F$2:$F$184,"AZ",'Məlumatların daxil edilməsi'!$T$2:$T$184,L$2),"")</f>
        <v>0</v>
      </c>
      <c r="M11" s="150">
        <f>IFERROR(COUNTIFS('Məlumatların daxil edilməsi'!$F$2:$F$184,"RİY",'Məlumatların daxil edilməsi'!$T$2:$T$184,M$2),"")</f>
        <v>0</v>
      </c>
      <c r="N11" s="151">
        <f>IFERROR(COUNTIFS('Məlumatların daxil edilməsi'!$F$2:$F$184,"RİY",'Məlumatların daxil edilməsi'!$T$2:$T$184,N$2),"")</f>
        <v>0</v>
      </c>
      <c r="O11" s="151">
        <f>IFERROR(COUNTIFS('Məlumatların daxil edilməsi'!$F$2:$F$184,"RİY",'Məlumatların daxil edilməsi'!$T$2:$T$184,O$2),"")</f>
        <v>0</v>
      </c>
      <c r="P11" s="151">
        <f>IFERROR(COUNTIFS('Məlumatların daxil edilməsi'!$F$2:$F$184,"RİY",'Məlumatların daxil edilməsi'!$T$2:$T$184,P$2),"")</f>
        <v>0</v>
      </c>
      <c r="Q11" s="152">
        <f>IFERROR(COUNTIFS('Məlumatların daxil edilməsi'!$F$2:$F$184,"RİY",'Məlumatların daxil edilməsi'!$T$2:$T$184,Q$2),"")</f>
        <v>0</v>
      </c>
      <c r="R11" s="150">
        <f>IFERROR(COUNTIFS('Məlumatların daxil edilməsi'!$F$2:$F$184,"İNG",'Məlumatların daxil edilməsi'!$T$2:$T$184,R$2),"")</f>
        <v>0</v>
      </c>
      <c r="S11" s="151">
        <f>IFERROR(COUNTIFS('Məlumatların daxil edilməsi'!$F$2:$F$184,"İNG",'Məlumatların daxil edilməsi'!$T$2:$T$184,S$2),"")</f>
        <v>0</v>
      </c>
      <c r="T11" s="151">
        <f>IFERROR(COUNTIFS('Məlumatların daxil edilməsi'!$F$2:$F$184,"İNG",'Məlumatların daxil edilməsi'!$T$2:$T$184,T$2),"")</f>
        <v>0</v>
      </c>
      <c r="U11" s="151">
        <f>IFERROR(COUNTIFS('Məlumatların daxil edilməsi'!$F$2:$F$184,"İNG",'Məlumatların daxil edilməsi'!$T$2:$T$184,U$2),"")</f>
        <v>0</v>
      </c>
      <c r="V11" s="152">
        <f>IFERROR(COUNTIFS('Məlumatların daxil edilməsi'!$F$2:$F$184,"İNG",'Məlumatların daxil edilməsi'!$T$2:$T$184,V$2),"")</f>
        <v>0</v>
      </c>
      <c r="W11" s="150">
        <f>IFERROR(COUNTIFS('Məlumatların daxil edilməsi'!$F$2:$F$184,"DF",'Məlumatların daxil edilməsi'!$T$2:$T$184,W$2),"")</f>
        <v>0</v>
      </c>
      <c r="X11" s="151">
        <f>IFERROR(COUNTIFS('Məlumatların daxil edilməsi'!$F$2:$F$184,"DF",'Məlumatların daxil edilməsi'!$T$2:$T$184,X$2),"")</f>
        <v>0</v>
      </c>
      <c r="Y11" s="151">
        <f>IFERROR(COUNTIFS('Məlumatların daxil edilməsi'!$F$2:$F$184,"DF",'Məlumatların daxil edilməsi'!$T$2:$T$184,Y$2),"")</f>
        <v>0</v>
      </c>
      <c r="Z11" s="151">
        <f>IFERROR(COUNTIFS('Məlumatların daxil edilməsi'!$F$2:$F$184,"DF",'Məlumatların daxil edilməsi'!$T$2:$T$184,Z$2),"")</f>
        <v>0</v>
      </c>
      <c r="AA11" s="152">
        <f>IFERROR(COUNTIFS('Məlumatların daxil edilməsi'!$F$2:$F$184,"DF",'Məlumatların daxil edilməsi'!$T$2:$T$184,AA$2),"")</f>
        <v>0</v>
      </c>
      <c r="AB11" s="150">
        <f>IFERROR(COUNTIFS('Məlumatların daxil edilməsi'!$F$2:$F$184,"TE",'Məlumatların daxil edilməsi'!$T$2:$T$184,AB$2),"")</f>
        <v>0</v>
      </c>
      <c r="AC11" s="151">
        <f>IFERROR(COUNTIFS('Məlumatların daxil edilməsi'!$F$2:$F$184,"TE",'Məlumatların daxil edilməsi'!$T$2:$T$184,AC$2),"")</f>
        <v>0</v>
      </c>
      <c r="AD11" s="151">
        <f>IFERROR(COUNTIFS('Məlumatların daxil edilməsi'!$F$2:$F$184,"TE",'Məlumatların daxil edilməsi'!$T$2:$T$184,AD$2),"")</f>
        <v>0</v>
      </c>
      <c r="AE11" s="151">
        <f>IFERROR(COUNTIFS('Məlumatların daxil edilməsi'!$F$2:$F$184,"TE",'Məlumatların daxil edilməsi'!$T$2:$T$184,AE$2),"")</f>
        <v>0</v>
      </c>
      <c r="AF11" s="152">
        <f>IFERROR(COUNTIFS('Məlumatların daxil edilməsi'!$F$2:$F$184,"TE",'Məlumatların daxil edilməsi'!$T$2:$T$184,AF$2),"")</f>
        <v>0</v>
      </c>
      <c r="AG11" s="150">
        <f>IFERROR(COUNTIFS('Məlumatların daxil edilməsi'!$F$2:$F$184,"DDAZ",'Məlumatların daxil edilməsi'!$T$2:$T$184,AG$2),"")</f>
        <v>0</v>
      </c>
      <c r="AH11" s="151">
        <f>IFERROR(COUNTIFS('Məlumatların daxil edilməsi'!$F$2:$F$184,"DDAZ",'Məlumatların daxil edilməsi'!$T$2:$T$184,AH$2),"")</f>
        <v>0</v>
      </c>
      <c r="AI11" s="151">
        <f>IFERROR(COUNTIFS('Məlumatların daxil edilməsi'!$F$2:$F$184,"DDAZ",'Məlumatların daxil edilməsi'!$T$2:$T$184,AI$2),"")</f>
        <v>0</v>
      </c>
      <c r="AJ11" s="151">
        <f>IFERROR(COUNTIFS('Məlumatların daxil edilməsi'!$F$2:$F$184,"DDAZ",'Məlumatların daxil edilməsi'!$T$2:$T$184,AJ$2),"")</f>
        <v>0</v>
      </c>
      <c r="AK11" s="152">
        <f>IFERROR(COUNTIFS('Məlumatların daxil edilməsi'!$F$2:$F$184,"DDAZ",'Məlumatların daxil edilməsi'!$T$2:$T$184,AK$2),"")</f>
        <v>0</v>
      </c>
      <c r="AL11" s="150">
        <f>IFERROR(COUNTIFS('Məlumatların daxil edilməsi'!$F$2:$F$184,"RU",'Məlumatların daxil edilməsi'!$T$2:$T$184,AL$2),"")</f>
        <v>0</v>
      </c>
      <c r="AM11" s="151">
        <f>IFERROR(COUNTIFS('Məlumatların daxil edilməsi'!$F$2:$F$184,"RU",'Məlumatların daxil edilməsi'!$T$2:$T$184,AM$2),"")</f>
        <v>0</v>
      </c>
      <c r="AN11" s="151">
        <f>IFERROR(COUNTIFS('Məlumatların daxil edilməsi'!$F$2:$F$184,"RU",'Məlumatların daxil edilməsi'!$T$2:$T$184,AN$2),"")</f>
        <v>0</v>
      </c>
      <c r="AO11" s="151">
        <f>IFERROR(COUNTIFS('Məlumatların daxil edilməsi'!$F$2:$F$184,"RU",'Məlumatların daxil edilməsi'!$T$2:$T$184,AO$2),"")</f>
        <v>0</v>
      </c>
      <c r="AP11" s="152">
        <f>IFERROR(COUNTIFS('Məlumatların daxil edilməsi'!$F$2:$F$184,"RU",'Məlumatların daxil edilməsi'!$T$2:$T$184,AP$2),"")</f>
        <v>0</v>
      </c>
    </row>
    <row r="12" ht="26.25" customHeight="1">
      <c r="A12" s="121"/>
      <c r="B12" s="153"/>
      <c r="C12" s="154" t="str">
        <f t="shared" ref="C12:G12" si="33">C11/$B11</f>
        <v>#DIV/0!</v>
      </c>
      <c r="D12" s="155" t="str">
        <f t="shared" si="33"/>
        <v>#DIV/0!</v>
      </c>
      <c r="E12" s="155" t="str">
        <f t="shared" si="33"/>
        <v>#DIV/0!</v>
      </c>
      <c r="F12" s="155" t="str">
        <f t="shared" si="33"/>
        <v>#DIV/0!</v>
      </c>
      <c r="G12" s="156" t="str">
        <f t="shared" si="33"/>
        <v>#DIV/0!</v>
      </c>
      <c r="H12" s="154" t="str">
        <f t="shared" ref="H12:L12" si="34">H11/SUM($H11:$L11)</f>
        <v>#DIV/0!</v>
      </c>
      <c r="I12" s="155" t="str">
        <f t="shared" si="34"/>
        <v>#DIV/0!</v>
      </c>
      <c r="J12" s="155" t="str">
        <f t="shared" si="34"/>
        <v>#DIV/0!</v>
      </c>
      <c r="K12" s="155" t="str">
        <f t="shared" si="34"/>
        <v>#DIV/0!</v>
      </c>
      <c r="L12" s="156" t="str">
        <f t="shared" si="34"/>
        <v>#DIV/0!</v>
      </c>
      <c r="M12" s="154" t="str">
        <f t="shared" ref="M12:Q12" si="35">M11/SUM($M11:$Q11)</f>
        <v>#DIV/0!</v>
      </c>
      <c r="N12" s="155" t="str">
        <f t="shared" si="35"/>
        <v>#DIV/0!</v>
      </c>
      <c r="O12" s="155" t="str">
        <f t="shared" si="35"/>
        <v>#DIV/0!</v>
      </c>
      <c r="P12" s="155" t="str">
        <f t="shared" si="35"/>
        <v>#DIV/0!</v>
      </c>
      <c r="Q12" s="156" t="str">
        <f t="shared" si="35"/>
        <v>#DIV/0!</v>
      </c>
      <c r="R12" s="154" t="str">
        <f t="shared" ref="R12:V12" si="36">R11/SUM($R11:$V11)</f>
        <v>#DIV/0!</v>
      </c>
      <c r="S12" s="155" t="str">
        <f t="shared" si="36"/>
        <v>#DIV/0!</v>
      </c>
      <c r="T12" s="155" t="str">
        <f t="shared" si="36"/>
        <v>#DIV/0!</v>
      </c>
      <c r="U12" s="155" t="str">
        <f t="shared" si="36"/>
        <v>#DIV/0!</v>
      </c>
      <c r="V12" s="156" t="str">
        <f t="shared" si="36"/>
        <v>#DIV/0!</v>
      </c>
      <c r="W12" s="154" t="str">
        <f t="shared" ref="W12:AA12" si="37">W11/SUM($W11:$AA11)</f>
        <v>#DIV/0!</v>
      </c>
      <c r="X12" s="155" t="str">
        <f t="shared" si="37"/>
        <v>#DIV/0!</v>
      </c>
      <c r="Y12" s="155" t="str">
        <f t="shared" si="37"/>
        <v>#DIV/0!</v>
      </c>
      <c r="Z12" s="155" t="str">
        <f t="shared" si="37"/>
        <v>#DIV/0!</v>
      </c>
      <c r="AA12" s="156" t="str">
        <f t="shared" si="37"/>
        <v>#DIV/0!</v>
      </c>
      <c r="AB12" s="154" t="str">
        <f t="shared" ref="AB12:AF12" si="38">AB11/SUM($M11:$Q11)</f>
        <v>#DIV/0!</v>
      </c>
      <c r="AC12" s="155" t="str">
        <f t="shared" si="38"/>
        <v>#DIV/0!</v>
      </c>
      <c r="AD12" s="155" t="str">
        <f t="shared" si="38"/>
        <v>#DIV/0!</v>
      </c>
      <c r="AE12" s="155" t="str">
        <f t="shared" si="38"/>
        <v>#DIV/0!</v>
      </c>
      <c r="AF12" s="156" t="str">
        <f t="shared" si="38"/>
        <v>#DIV/0!</v>
      </c>
      <c r="AG12" s="154" t="str">
        <f t="shared" ref="AG12:AK12" si="39">AG11/SUM($R11:$V11)</f>
        <v>#DIV/0!</v>
      </c>
      <c r="AH12" s="155" t="str">
        <f t="shared" si="39"/>
        <v>#DIV/0!</v>
      </c>
      <c r="AI12" s="155" t="str">
        <f t="shared" si="39"/>
        <v>#DIV/0!</v>
      </c>
      <c r="AJ12" s="155" t="str">
        <f t="shared" si="39"/>
        <v>#DIV/0!</v>
      </c>
      <c r="AK12" s="156" t="str">
        <f t="shared" si="39"/>
        <v>#DIV/0!</v>
      </c>
      <c r="AL12" s="154" t="str">
        <f t="shared" ref="AL12:AP12" si="40">AL11/SUM($W11:$AA11)</f>
        <v>#DIV/0!</v>
      </c>
      <c r="AM12" s="155" t="str">
        <f t="shared" si="40"/>
        <v>#DIV/0!</v>
      </c>
      <c r="AN12" s="155" t="str">
        <f t="shared" si="40"/>
        <v>#DIV/0!</v>
      </c>
      <c r="AO12" s="155" t="str">
        <f t="shared" si="40"/>
        <v>#DIV/0!</v>
      </c>
      <c r="AP12" s="156" t="str">
        <f t="shared" si="40"/>
        <v>#DIV/0!</v>
      </c>
    </row>
    <row r="13" ht="26.25" customHeight="1">
      <c r="A13" s="140" t="s">
        <v>102</v>
      </c>
      <c r="B13" s="141">
        <f>IFERROR(COUNT('Məlumatların daxil edilməsi'!$U$2:$U$181),"")</f>
        <v>0</v>
      </c>
      <c r="C13" s="142">
        <f>IFERROR(COUNTIFS('Məlumatların daxil edilməsi'!$U$2:$U$181,C$2),"")</f>
        <v>0</v>
      </c>
      <c r="D13" s="143">
        <f>IFERROR(COUNTIFS('Məlumatların daxil edilməsi'!$U$2:$U$181,D$2),"")</f>
        <v>0</v>
      </c>
      <c r="E13" s="143">
        <f>IFERROR(COUNTIFS('Məlumatların daxil edilməsi'!$U$2:$U$181,E$2),"")</f>
        <v>0</v>
      </c>
      <c r="F13" s="143">
        <f>IFERROR(COUNTIFS('Məlumatların daxil edilməsi'!$U$2:$U$181,F$2),"")</f>
        <v>0</v>
      </c>
      <c r="G13" s="144">
        <f>IFERROR(COUNTIFS('Məlumatların daxil edilməsi'!$U$2:$U$181,G$2),"")</f>
        <v>0</v>
      </c>
      <c r="H13" s="142">
        <f>IFERROR(COUNTIFS('Məlumatların daxil edilməsi'!$F$2:$F$181,"AZ",'Məlumatların daxil edilməsi'!$U$2:$U$181,H$2),"")</f>
        <v>0</v>
      </c>
      <c r="I13" s="143">
        <f>IFERROR(COUNTIFS('Məlumatların daxil edilməsi'!$F$2:$F$181,"AZ",'Məlumatların daxil edilməsi'!$U$2:$U$181,I$2),"")</f>
        <v>0</v>
      </c>
      <c r="J13" s="143">
        <f>IFERROR(COUNTIFS('Məlumatların daxil edilməsi'!$F$2:$F$181,"AZ",'Məlumatların daxil edilməsi'!$U$2:$U$181,J$2),"")</f>
        <v>0</v>
      </c>
      <c r="K13" s="143">
        <f>IFERROR(COUNTIFS('Məlumatların daxil edilməsi'!$F$2:$F$181,"AZ",'Məlumatların daxil edilməsi'!$U$2:$U$181,K$2),"")</f>
        <v>0</v>
      </c>
      <c r="L13" s="144">
        <f>IFERROR(COUNTIFS('Məlumatların daxil edilməsi'!$F$2:$F$181,"AZ",'Məlumatların daxil edilməsi'!$U$2:$U$181,L$2),"")</f>
        <v>0</v>
      </c>
      <c r="M13" s="142">
        <f>IFERROR(COUNTIFS('Məlumatların daxil edilməsi'!$F$2:$F$181,"RİY",'Məlumatların daxil edilməsi'!$U$2:$U$181,M$2),"")</f>
        <v>0</v>
      </c>
      <c r="N13" s="143">
        <f>IFERROR(COUNTIFS('Məlumatların daxil edilməsi'!$F$2:$F$181,"RİY",'Məlumatların daxil edilməsi'!$U$2:$U$181,N$2),"")</f>
        <v>0</v>
      </c>
      <c r="O13" s="143">
        <f>IFERROR(COUNTIFS('Məlumatların daxil edilməsi'!$F$2:$F$181,"RİY",'Məlumatların daxil edilməsi'!$U$2:$U$181,O$2),"")</f>
        <v>0</v>
      </c>
      <c r="P13" s="143">
        <f>IFERROR(COUNTIFS('Məlumatların daxil edilməsi'!$F$2:$F$181,"RİY",'Məlumatların daxil edilməsi'!$U$2:$U$181,P$2),"")</f>
        <v>0</v>
      </c>
      <c r="Q13" s="144">
        <f>IFERROR(COUNTIFS('Məlumatların daxil edilməsi'!$F$2:$F$181,"RİY",'Məlumatların daxil edilməsi'!$U$2:$U$181,Q$2),"")</f>
        <v>0</v>
      </c>
      <c r="R13" s="142">
        <f>IFERROR(COUNTIFS('Məlumatların daxil edilməsi'!$F$2:$F$181,"İNG",'Məlumatların daxil edilməsi'!$U$2:$U$181,R$2),"")</f>
        <v>0</v>
      </c>
      <c r="S13" s="143">
        <f>IFERROR(COUNTIFS('Məlumatların daxil edilməsi'!$F$2:$F$181,"İNG",'Məlumatların daxil edilməsi'!$U$2:$U$181,S$2),"")</f>
        <v>0</v>
      </c>
      <c r="T13" s="143">
        <f>IFERROR(COUNTIFS('Məlumatların daxil edilməsi'!$F$2:$F$181,"İNG",'Məlumatların daxil edilməsi'!$U$2:$U$181,T$2),"")</f>
        <v>0</v>
      </c>
      <c r="U13" s="143">
        <f>IFERROR(COUNTIFS('Məlumatların daxil edilməsi'!$F$2:$F$181,"İNG",'Məlumatların daxil edilməsi'!$U$2:$U$181,U$2),"")</f>
        <v>0</v>
      </c>
      <c r="V13" s="144">
        <f>IFERROR(COUNTIFS('Məlumatların daxil edilməsi'!$F$2:$F$181,"İNG",'Məlumatların daxil edilməsi'!$U$2:$U$181,V$2),"")</f>
        <v>0</v>
      </c>
      <c r="W13" s="142">
        <f>IFERROR(COUNTIFS('Məlumatların daxil edilməsi'!$F$2:$F$181,"DF",'Məlumatların daxil edilməsi'!$U$2:$U$181,W$2),"")</f>
        <v>0</v>
      </c>
      <c r="X13" s="143">
        <f>IFERROR(COUNTIFS('Məlumatların daxil edilməsi'!$F$2:$F$181,"DF",'Məlumatların daxil edilməsi'!$U$2:$U$181,X$2),"")</f>
        <v>0</v>
      </c>
      <c r="Y13" s="143">
        <f>IFERROR(COUNTIFS('Məlumatların daxil edilməsi'!$F$2:$F$181,"DF",'Məlumatların daxil edilməsi'!$U$2:$U$181,Y$2),"")</f>
        <v>0</v>
      </c>
      <c r="Z13" s="143">
        <f>IFERROR(COUNTIFS('Məlumatların daxil edilməsi'!$F$2:$F$181,"DF",'Məlumatların daxil edilməsi'!$U$2:$U$181,Z$2),"")</f>
        <v>0</v>
      </c>
      <c r="AA13" s="144">
        <f>IFERROR(COUNTIFS('Məlumatların daxil edilməsi'!$F$2:$F$181,"DF",'Məlumatların daxil edilməsi'!$U$2:$U$181,AA$2),"")</f>
        <v>0</v>
      </c>
      <c r="AB13" s="142">
        <f>IFERROR(COUNTIFS('Məlumatların daxil edilməsi'!$F$2:$F$181,"TE",'Məlumatların daxil edilməsi'!$U$2:$U$181,AB$2),"")</f>
        <v>0</v>
      </c>
      <c r="AC13" s="143">
        <f>IFERROR(COUNTIFS('Məlumatların daxil edilməsi'!$F$2:$F$181,"TE",'Məlumatların daxil edilməsi'!$U$2:$U$181,AC$2),"")</f>
        <v>0</v>
      </c>
      <c r="AD13" s="143">
        <f>IFERROR(COUNTIFS('Məlumatların daxil edilməsi'!$F$2:$F$181,"TE",'Məlumatların daxil edilməsi'!$U$2:$U$181,AD$2),"")</f>
        <v>0</v>
      </c>
      <c r="AE13" s="143">
        <f>IFERROR(COUNTIFS('Məlumatların daxil edilməsi'!$F$2:$F$181,"TE",'Məlumatların daxil edilməsi'!$U$2:$U$181,AE$2),"")</f>
        <v>0</v>
      </c>
      <c r="AF13" s="144">
        <f>IFERROR(COUNTIFS('Məlumatların daxil edilməsi'!$F$2:$F$181,"TE",'Məlumatların daxil edilməsi'!$U$2:$U$181,AF$2),"")</f>
        <v>0</v>
      </c>
      <c r="AG13" s="142">
        <f>IFERROR(COUNTIFS('Məlumatların daxil edilməsi'!$F$2:$F$181,"DDAZ",'Məlumatların daxil edilməsi'!$U$2:$U$181,AG$2),"")</f>
        <v>0</v>
      </c>
      <c r="AH13" s="143">
        <f>IFERROR(COUNTIFS('Məlumatların daxil edilməsi'!$F$2:$F$181,"DDAZ",'Məlumatların daxil edilməsi'!$U$2:$U$181,AH$2),"")</f>
        <v>0</v>
      </c>
      <c r="AI13" s="143">
        <f>IFERROR(COUNTIFS('Məlumatların daxil edilməsi'!$F$2:$F$181,"DDAZ",'Məlumatların daxil edilməsi'!$U$2:$U$181,AI$2),"")</f>
        <v>0</v>
      </c>
      <c r="AJ13" s="143">
        <f>IFERROR(COUNTIFS('Məlumatların daxil edilməsi'!$F$2:$F$181,"DDAZ",'Məlumatların daxil edilməsi'!$U$2:$U$181,AJ$2),"")</f>
        <v>0</v>
      </c>
      <c r="AK13" s="144">
        <f>IFERROR(COUNTIFS('Məlumatların daxil edilməsi'!$F$2:$F$181,"DDAZ",'Məlumatların daxil edilməsi'!$U$2:$U$181,AK$2),"")</f>
        <v>0</v>
      </c>
      <c r="AL13" s="142">
        <f>IFERROR(COUNTIFS('Məlumatların daxil edilməsi'!$F$2:$F$181,"RU",'Məlumatların daxil edilməsi'!$U$2:$U$181,AL$2),"")</f>
        <v>0</v>
      </c>
      <c r="AM13" s="143">
        <f>IFERROR(COUNTIFS('Məlumatların daxil edilməsi'!$F$2:$F$181,"RU",'Məlumatların daxil edilməsi'!$U$2:$U$181,AM$2),"")</f>
        <v>0</v>
      </c>
      <c r="AN13" s="143">
        <f>IFERROR(COUNTIFS('Məlumatların daxil edilməsi'!$F$2:$F$181,"RU",'Məlumatların daxil edilməsi'!$U$2:$U$181,AN$2),"")</f>
        <v>0</v>
      </c>
      <c r="AO13" s="143">
        <f>IFERROR(COUNTIFS('Məlumatların daxil edilməsi'!$F$2:$F$181,"RU",'Məlumatların daxil edilməsi'!$U$2:$U$181,AO$2),"")</f>
        <v>0</v>
      </c>
      <c r="AP13" s="144">
        <f>IFERROR(COUNTIFS('Məlumatların daxil edilməsi'!$F$2:$F$181,"RU",'Məlumatların daxil edilməsi'!$U$2:$U$181,AP$2),"")</f>
        <v>0</v>
      </c>
    </row>
    <row r="14" ht="26.25" customHeight="1">
      <c r="A14" s="121"/>
      <c r="B14" s="141"/>
      <c r="C14" s="145" t="str">
        <f t="shared" ref="C14:G14" si="41">C13/$B13</f>
        <v>#DIV/0!</v>
      </c>
      <c r="D14" s="146" t="str">
        <f t="shared" si="41"/>
        <v>#DIV/0!</v>
      </c>
      <c r="E14" s="146" t="str">
        <f t="shared" si="41"/>
        <v>#DIV/0!</v>
      </c>
      <c r="F14" s="146" t="str">
        <f t="shared" si="41"/>
        <v>#DIV/0!</v>
      </c>
      <c r="G14" s="147" t="str">
        <f t="shared" si="41"/>
        <v>#DIV/0!</v>
      </c>
      <c r="H14" s="145" t="str">
        <f t="shared" ref="H14:L14" si="42">H13/SUM($H13:$L13)</f>
        <v>#DIV/0!</v>
      </c>
      <c r="I14" s="146" t="str">
        <f t="shared" si="42"/>
        <v>#DIV/0!</v>
      </c>
      <c r="J14" s="146" t="str">
        <f t="shared" si="42"/>
        <v>#DIV/0!</v>
      </c>
      <c r="K14" s="146" t="str">
        <f t="shared" si="42"/>
        <v>#DIV/0!</v>
      </c>
      <c r="L14" s="147" t="str">
        <f t="shared" si="42"/>
        <v>#DIV/0!</v>
      </c>
      <c r="M14" s="145" t="str">
        <f t="shared" ref="M14:Q14" si="43">M13/SUM($M13:$Q13)</f>
        <v>#DIV/0!</v>
      </c>
      <c r="N14" s="146" t="str">
        <f t="shared" si="43"/>
        <v>#DIV/0!</v>
      </c>
      <c r="O14" s="146" t="str">
        <f t="shared" si="43"/>
        <v>#DIV/0!</v>
      </c>
      <c r="P14" s="146" t="str">
        <f t="shared" si="43"/>
        <v>#DIV/0!</v>
      </c>
      <c r="Q14" s="147" t="str">
        <f t="shared" si="43"/>
        <v>#DIV/0!</v>
      </c>
      <c r="R14" s="145" t="str">
        <f t="shared" ref="R14:V14" si="44">R13/SUM($R13:$V13)</f>
        <v>#DIV/0!</v>
      </c>
      <c r="S14" s="146" t="str">
        <f t="shared" si="44"/>
        <v>#DIV/0!</v>
      </c>
      <c r="T14" s="146" t="str">
        <f t="shared" si="44"/>
        <v>#DIV/0!</v>
      </c>
      <c r="U14" s="146" t="str">
        <f t="shared" si="44"/>
        <v>#DIV/0!</v>
      </c>
      <c r="V14" s="147" t="str">
        <f t="shared" si="44"/>
        <v>#DIV/0!</v>
      </c>
      <c r="W14" s="145" t="str">
        <f t="shared" ref="W14:AA14" si="45">W13/SUM($W13:$AA13)</f>
        <v>#DIV/0!</v>
      </c>
      <c r="X14" s="146" t="str">
        <f t="shared" si="45"/>
        <v>#DIV/0!</v>
      </c>
      <c r="Y14" s="146" t="str">
        <f t="shared" si="45"/>
        <v>#DIV/0!</v>
      </c>
      <c r="Z14" s="146" t="str">
        <f t="shared" si="45"/>
        <v>#DIV/0!</v>
      </c>
      <c r="AA14" s="147" t="str">
        <f t="shared" si="45"/>
        <v>#DIV/0!</v>
      </c>
      <c r="AB14" s="145" t="str">
        <f t="shared" ref="AB14:AF14" si="46">AB13/SUM($M13:$Q13)</f>
        <v>#DIV/0!</v>
      </c>
      <c r="AC14" s="146" t="str">
        <f t="shared" si="46"/>
        <v>#DIV/0!</v>
      </c>
      <c r="AD14" s="146" t="str">
        <f t="shared" si="46"/>
        <v>#DIV/0!</v>
      </c>
      <c r="AE14" s="146" t="str">
        <f t="shared" si="46"/>
        <v>#DIV/0!</v>
      </c>
      <c r="AF14" s="147" t="str">
        <f t="shared" si="46"/>
        <v>#DIV/0!</v>
      </c>
      <c r="AG14" s="145" t="str">
        <f t="shared" ref="AG14:AK14" si="47">AG13/SUM($R13:$V13)</f>
        <v>#DIV/0!</v>
      </c>
      <c r="AH14" s="146" t="str">
        <f t="shared" si="47"/>
        <v>#DIV/0!</v>
      </c>
      <c r="AI14" s="146" t="str">
        <f t="shared" si="47"/>
        <v>#DIV/0!</v>
      </c>
      <c r="AJ14" s="146" t="str">
        <f t="shared" si="47"/>
        <v>#DIV/0!</v>
      </c>
      <c r="AK14" s="147" t="str">
        <f t="shared" si="47"/>
        <v>#DIV/0!</v>
      </c>
      <c r="AL14" s="145" t="str">
        <f t="shared" ref="AL14:AP14" si="48">AL13/SUM($W13:$AA13)</f>
        <v>#DIV/0!</v>
      </c>
      <c r="AM14" s="146" t="str">
        <f t="shared" si="48"/>
        <v>#DIV/0!</v>
      </c>
      <c r="AN14" s="146" t="str">
        <f t="shared" si="48"/>
        <v>#DIV/0!</v>
      </c>
      <c r="AO14" s="146" t="str">
        <f t="shared" si="48"/>
        <v>#DIV/0!</v>
      </c>
      <c r="AP14" s="147" t="str">
        <f t="shared" si="48"/>
        <v>#DIV/0!</v>
      </c>
    </row>
    <row r="15" ht="26.25" customHeight="1">
      <c r="A15" s="135" t="s">
        <v>103</v>
      </c>
      <c r="B15" s="136">
        <f>IFERROR(COUNT('Məlumatların daxil edilməsi'!$V$2:$V$181),"")</f>
        <v>0</v>
      </c>
      <c r="C15" s="137">
        <f>IFERROR(COUNTIFS('Məlumatların daxil edilməsi'!$V$2:$V$181,C$2),"")</f>
        <v>0</v>
      </c>
      <c r="D15" s="138">
        <f>IFERROR(COUNTIFS('Məlumatların daxil edilməsi'!$V$2:$V$181,D$2),"")</f>
        <v>0</v>
      </c>
      <c r="E15" s="138">
        <f>IFERROR(COUNTIFS('Məlumatların daxil edilməsi'!$V$2:$V$181,E$2),"")</f>
        <v>0</v>
      </c>
      <c r="F15" s="138">
        <f>IFERROR(COUNTIFS('Məlumatların daxil edilməsi'!$V$2:$V$181,F$2),"")</f>
        <v>0</v>
      </c>
      <c r="G15" s="139">
        <f>IFERROR(COUNTIFS('Məlumatların daxil edilməsi'!$V$2:$V$181,G$2),"")</f>
        <v>0</v>
      </c>
      <c r="H15" s="137">
        <f>IFERROR(COUNTIFS('Məlumatların daxil edilməsi'!$F$2:$F$181,"AZ",'Məlumatların daxil edilməsi'!$V$2:$V$181,H$2),"")</f>
        <v>0</v>
      </c>
      <c r="I15" s="138">
        <f>IFERROR(COUNTIFS('Məlumatların daxil edilməsi'!$F$2:$F$181,"AZ",'Məlumatların daxil edilməsi'!$V$2:$V$181,I$2),"")</f>
        <v>0</v>
      </c>
      <c r="J15" s="138">
        <f>IFERROR(COUNTIFS('Məlumatların daxil edilməsi'!$F$2:$F$181,"AZ",'Məlumatların daxil edilməsi'!$V$2:$V$181,J$2),"")</f>
        <v>0</v>
      </c>
      <c r="K15" s="138">
        <f>IFERROR(COUNTIFS('Məlumatların daxil edilməsi'!$F$2:$F$181,"AZ",'Məlumatların daxil edilməsi'!$V$2:$V$181,K$2),"")</f>
        <v>0</v>
      </c>
      <c r="L15" s="139">
        <f>IFERROR(COUNTIFS('Məlumatların daxil edilməsi'!$F$2:$F$181,"AZ",'Məlumatların daxil edilməsi'!$V$2:$V$181,L$2),"")</f>
        <v>0</v>
      </c>
      <c r="M15" s="137">
        <f>IFERROR(COUNTIFS('Məlumatların daxil edilməsi'!$F$2:$F$181,"RİY",'Məlumatların daxil edilməsi'!$V$2:$V$181,M$2),"")</f>
        <v>0</v>
      </c>
      <c r="N15" s="138">
        <f>IFERROR(COUNTIFS('Məlumatların daxil edilməsi'!$F$2:$F$181,"RİY",'Məlumatların daxil edilməsi'!$V$2:$V$181,N$2),"")</f>
        <v>0</v>
      </c>
      <c r="O15" s="138">
        <f>IFERROR(COUNTIFS('Məlumatların daxil edilməsi'!$F$2:$F$181,"RİY",'Məlumatların daxil edilməsi'!$V$2:$V$181,O$2),"")</f>
        <v>0</v>
      </c>
      <c r="P15" s="138">
        <f>IFERROR(COUNTIFS('Məlumatların daxil edilməsi'!$F$2:$F$181,"RİY",'Məlumatların daxil edilməsi'!$V$2:$V$181,P$2),"")</f>
        <v>0</v>
      </c>
      <c r="Q15" s="139">
        <f>IFERROR(COUNTIFS('Məlumatların daxil edilməsi'!$F$2:$F$181,"RİY",'Məlumatların daxil edilməsi'!$V$2:$V$181,Q$2),"")</f>
        <v>0</v>
      </c>
      <c r="R15" s="137">
        <f>IFERROR(COUNTIFS('Məlumatların daxil edilməsi'!$F$2:$F$181,"İNG",'Məlumatların daxil edilməsi'!$V$2:$V$181,R$2),"")</f>
        <v>0</v>
      </c>
      <c r="S15" s="138">
        <f>IFERROR(COUNTIFS('Məlumatların daxil edilməsi'!$F$2:$F$181,"İNG",'Məlumatların daxil edilməsi'!$V$2:$V$181,S$2),"")</f>
        <v>0</v>
      </c>
      <c r="T15" s="138">
        <f>IFERROR(COUNTIFS('Məlumatların daxil edilməsi'!$F$2:$F$181,"İNG",'Məlumatların daxil edilməsi'!$V$2:$V$181,T$2),"")</f>
        <v>0</v>
      </c>
      <c r="U15" s="138">
        <f>IFERROR(COUNTIFS('Məlumatların daxil edilməsi'!$F$2:$F$181,"İNG",'Məlumatların daxil edilməsi'!$V$2:$V$181,U$2),"")</f>
        <v>0</v>
      </c>
      <c r="V15" s="139">
        <f>IFERROR(COUNTIFS('Məlumatların daxil edilməsi'!$F$2:$F$181,"İNG",'Məlumatların daxil edilməsi'!$V$2:$V$181,V$2),"")</f>
        <v>0</v>
      </c>
      <c r="W15" s="137">
        <f>IFERROR(COUNTIFS('Məlumatların daxil edilməsi'!$F$2:$F$181,"DF",'Məlumatların daxil edilməsi'!$V$2:$V$181,W$2),"")</f>
        <v>0</v>
      </c>
      <c r="X15" s="138">
        <f>IFERROR(COUNTIFS('Məlumatların daxil edilməsi'!$F$2:$F$181,"DF",'Məlumatların daxil edilməsi'!$V$2:$V$181,X$2),"")</f>
        <v>0</v>
      </c>
      <c r="Y15" s="138">
        <f>IFERROR(COUNTIFS('Məlumatların daxil edilməsi'!$F$2:$F$181,"DF",'Məlumatların daxil edilməsi'!$V$2:$V$181,Y$2),"")</f>
        <v>0</v>
      </c>
      <c r="Z15" s="138">
        <f>IFERROR(COUNTIFS('Məlumatların daxil edilməsi'!$F$2:$F$181,"DF",'Məlumatların daxil edilməsi'!$V$2:$V$181,Z$2),"")</f>
        <v>0</v>
      </c>
      <c r="AA15" s="139">
        <f>IFERROR(COUNTIFS('Məlumatların daxil edilməsi'!$F$2:$F$181,"DF",'Məlumatların daxil edilməsi'!$V$2:$V$181,AA$2),"")</f>
        <v>0</v>
      </c>
      <c r="AB15" s="137">
        <f>IFERROR(COUNTIFS('Məlumatların daxil edilməsi'!$F$2:$F$181,"TE",'Məlumatların daxil edilməsi'!$V$2:$V$181,AB$2),"")</f>
        <v>0</v>
      </c>
      <c r="AC15" s="138">
        <f>IFERROR(COUNTIFS('Məlumatların daxil edilməsi'!$F$2:$F$181,"TE",'Məlumatların daxil edilməsi'!$V$2:$V$181,AC$2),"")</f>
        <v>0</v>
      </c>
      <c r="AD15" s="138">
        <f>IFERROR(COUNTIFS('Məlumatların daxil edilməsi'!$F$2:$F$181,"TE",'Məlumatların daxil edilməsi'!$V$2:$V$181,AD$2),"")</f>
        <v>0</v>
      </c>
      <c r="AE15" s="138">
        <f>IFERROR(COUNTIFS('Məlumatların daxil edilməsi'!$F$2:$F$181,"TE",'Məlumatların daxil edilməsi'!$V$2:$V$181,AE$2),"")</f>
        <v>0</v>
      </c>
      <c r="AF15" s="139">
        <f>IFERROR(COUNTIFS('Məlumatların daxil edilməsi'!$F$2:$F$181,"TE",'Məlumatların daxil edilməsi'!$V$2:$V$181,AF$2),"")</f>
        <v>0</v>
      </c>
      <c r="AG15" s="137">
        <f>IFERROR(COUNTIFS('Məlumatların daxil edilməsi'!$F$2:$F$181,"DDAZ",'Məlumatların daxil edilməsi'!$V$2:$V$181,AG$2),"")</f>
        <v>0</v>
      </c>
      <c r="AH15" s="138">
        <f>IFERROR(COUNTIFS('Məlumatların daxil edilməsi'!$F$2:$F$181,"DDAZ",'Məlumatların daxil edilməsi'!$V$2:$V$181,AH$2),"")</f>
        <v>0</v>
      </c>
      <c r="AI15" s="138">
        <f>IFERROR(COUNTIFS('Məlumatların daxil edilməsi'!$F$2:$F$181,"DDAZ",'Məlumatların daxil edilməsi'!$V$2:$V$181,AI$2),"")</f>
        <v>0</v>
      </c>
      <c r="AJ15" s="138">
        <f>IFERROR(COUNTIFS('Məlumatların daxil edilməsi'!$F$2:$F$181,"DDAZ",'Məlumatların daxil edilməsi'!$V$2:$V$181,AJ$2),"")</f>
        <v>0</v>
      </c>
      <c r="AK15" s="139">
        <f>IFERROR(COUNTIFS('Məlumatların daxil edilməsi'!$F$2:$F$181,"DDAZ",'Məlumatların daxil edilməsi'!$V$2:$V$181,AK$2),"")</f>
        <v>0</v>
      </c>
      <c r="AL15" s="137">
        <f>IFERROR(COUNTIFS('Məlumatların daxil edilməsi'!$F$2:$F$181,"RU",'Məlumatların daxil edilməsi'!$V$2:$V$181,AL$2),"")</f>
        <v>0</v>
      </c>
      <c r="AM15" s="138">
        <f>IFERROR(COUNTIFS('Məlumatların daxil edilməsi'!$F$2:$F$181,"RU",'Məlumatların daxil edilməsi'!$V$2:$V$181,AM$2),"")</f>
        <v>0</v>
      </c>
      <c r="AN15" s="138">
        <f>IFERROR(COUNTIFS('Məlumatların daxil edilməsi'!$F$2:$F$181,"RU",'Məlumatların daxil edilməsi'!$V$2:$V$181,AN$2),"")</f>
        <v>0</v>
      </c>
      <c r="AO15" s="138">
        <f>IFERROR(COUNTIFS('Məlumatların daxil edilməsi'!$F$2:$F$181,"RU",'Məlumatların daxil edilməsi'!$V$2:$V$181,AO$2),"")</f>
        <v>0</v>
      </c>
      <c r="AP15" s="139">
        <f>IFERROR(COUNTIFS('Məlumatların daxil edilməsi'!$F$2:$F$181,"RU",'Məlumatların daxil edilməsi'!$V$2:$V$181,AP$2),"")</f>
        <v>0</v>
      </c>
    </row>
    <row r="16" ht="26.25" customHeight="1">
      <c r="A16" s="121"/>
      <c r="B16" s="122"/>
      <c r="C16" s="123" t="str">
        <f t="shared" ref="C16:G16" si="49">C15/$B15</f>
        <v>#DIV/0!</v>
      </c>
      <c r="D16" s="124" t="str">
        <f t="shared" si="49"/>
        <v>#DIV/0!</v>
      </c>
      <c r="E16" s="124" t="str">
        <f t="shared" si="49"/>
        <v>#DIV/0!</v>
      </c>
      <c r="F16" s="124" t="str">
        <f t="shared" si="49"/>
        <v>#DIV/0!</v>
      </c>
      <c r="G16" s="125" t="str">
        <f t="shared" si="49"/>
        <v>#DIV/0!</v>
      </c>
      <c r="H16" s="123" t="str">
        <f t="shared" ref="H16:L16" si="50">H15/SUM($H15:$L15)</f>
        <v>#DIV/0!</v>
      </c>
      <c r="I16" s="124" t="str">
        <f t="shared" si="50"/>
        <v>#DIV/0!</v>
      </c>
      <c r="J16" s="124" t="str">
        <f t="shared" si="50"/>
        <v>#DIV/0!</v>
      </c>
      <c r="K16" s="124" t="str">
        <f t="shared" si="50"/>
        <v>#DIV/0!</v>
      </c>
      <c r="L16" s="125" t="str">
        <f t="shared" si="50"/>
        <v>#DIV/0!</v>
      </c>
      <c r="M16" s="123" t="str">
        <f t="shared" ref="M16:Q16" si="51">M15/SUM($M15:$Q15)</f>
        <v>#DIV/0!</v>
      </c>
      <c r="N16" s="124" t="str">
        <f t="shared" si="51"/>
        <v>#DIV/0!</v>
      </c>
      <c r="O16" s="124" t="str">
        <f t="shared" si="51"/>
        <v>#DIV/0!</v>
      </c>
      <c r="P16" s="124" t="str">
        <f t="shared" si="51"/>
        <v>#DIV/0!</v>
      </c>
      <c r="Q16" s="125" t="str">
        <f t="shared" si="51"/>
        <v>#DIV/0!</v>
      </c>
      <c r="R16" s="123" t="str">
        <f t="shared" ref="R16:V16" si="52">R15/SUM($R15:$V15)</f>
        <v>#DIV/0!</v>
      </c>
      <c r="S16" s="124" t="str">
        <f t="shared" si="52"/>
        <v>#DIV/0!</v>
      </c>
      <c r="T16" s="124" t="str">
        <f t="shared" si="52"/>
        <v>#DIV/0!</v>
      </c>
      <c r="U16" s="124" t="str">
        <f t="shared" si="52"/>
        <v>#DIV/0!</v>
      </c>
      <c r="V16" s="125" t="str">
        <f t="shared" si="52"/>
        <v>#DIV/0!</v>
      </c>
      <c r="W16" s="123" t="str">
        <f t="shared" ref="W16:AA16" si="53">W15/SUM($W15:$AA15)</f>
        <v>#DIV/0!</v>
      </c>
      <c r="X16" s="124" t="str">
        <f t="shared" si="53"/>
        <v>#DIV/0!</v>
      </c>
      <c r="Y16" s="124" t="str">
        <f t="shared" si="53"/>
        <v>#DIV/0!</v>
      </c>
      <c r="Z16" s="124" t="str">
        <f t="shared" si="53"/>
        <v>#DIV/0!</v>
      </c>
      <c r="AA16" s="125" t="str">
        <f t="shared" si="53"/>
        <v>#DIV/0!</v>
      </c>
      <c r="AB16" s="123" t="str">
        <f t="shared" ref="AB16:AF16" si="54">AB15/SUM($M15:$Q15)</f>
        <v>#DIV/0!</v>
      </c>
      <c r="AC16" s="124" t="str">
        <f t="shared" si="54"/>
        <v>#DIV/0!</v>
      </c>
      <c r="AD16" s="124" t="str">
        <f t="shared" si="54"/>
        <v>#DIV/0!</v>
      </c>
      <c r="AE16" s="124" t="str">
        <f t="shared" si="54"/>
        <v>#DIV/0!</v>
      </c>
      <c r="AF16" s="125" t="str">
        <f t="shared" si="54"/>
        <v>#DIV/0!</v>
      </c>
      <c r="AG16" s="123" t="str">
        <f t="shared" ref="AG16:AK16" si="55">AG15/SUM($R15:$V15)</f>
        <v>#DIV/0!</v>
      </c>
      <c r="AH16" s="124" t="str">
        <f t="shared" si="55"/>
        <v>#DIV/0!</v>
      </c>
      <c r="AI16" s="124" t="str">
        <f t="shared" si="55"/>
        <v>#DIV/0!</v>
      </c>
      <c r="AJ16" s="124" t="str">
        <f t="shared" si="55"/>
        <v>#DIV/0!</v>
      </c>
      <c r="AK16" s="125" t="str">
        <f t="shared" si="55"/>
        <v>#DIV/0!</v>
      </c>
      <c r="AL16" s="123" t="str">
        <f t="shared" ref="AL16:AP16" si="56">AL15/SUM($W15:$AA15)</f>
        <v>#DIV/0!</v>
      </c>
      <c r="AM16" s="124" t="str">
        <f t="shared" si="56"/>
        <v>#DIV/0!</v>
      </c>
      <c r="AN16" s="124" t="str">
        <f t="shared" si="56"/>
        <v>#DIV/0!</v>
      </c>
      <c r="AO16" s="124" t="str">
        <f t="shared" si="56"/>
        <v>#DIV/0!</v>
      </c>
      <c r="AP16" s="125" t="str">
        <f t="shared" si="56"/>
        <v>#DIV/0!</v>
      </c>
    </row>
    <row r="17" ht="26.25" customHeight="1">
      <c r="A17" s="126" t="s">
        <v>104</v>
      </c>
      <c r="B17" s="127">
        <f>IFERROR(COUNT('Məlumatların daxil edilməsi'!W$2:$W$181),"")</f>
        <v>0</v>
      </c>
      <c r="C17" s="128">
        <f>IFERROR(COUNTIFS('Məlumatların daxil edilməsi'!$W$2:W$181,C$2),"")</f>
        <v>0</v>
      </c>
      <c r="D17" s="129">
        <f>IFERROR(COUNTIFS('Məlumatların daxil edilməsi'!$W$2:$W$181,D$2),"")</f>
        <v>0</v>
      </c>
      <c r="E17" s="129">
        <f>IFERROR(COUNTIFS('Məlumatların daxil edilməsi'!$W$2:$W$181,E$2),"")</f>
        <v>0</v>
      </c>
      <c r="F17" s="129">
        <f>IFERROR(COUNTIFS('Məlumatların daxil edilməsi'!$W$2:$W$181,F$2),"")</f>
        <v>0</v>
      </c>
      <c r="G17" s="130">
        <f>IFERROR(COUNTIFS('Məlumatların daxil edilməsi'!$W$2:$W$181,G$2),"")</f>
        <v>0</v>
      </c>
      <c r="H17" s="128">
        <f>IFERROR(COUNTIFS('Məlumatların daxil edilməsi'!$F$2:$F$181,"AZ",'Məlumatların daxil edilməsi'!$W$2:$W$181,H$2),"")</f>
        <v>0</v>
      </c>
      <c r="I17" s="129">
        <f>IFERROR(COUNTIFS('Məlumatların daxil edilməsi'!$F$2:$F$181,"AZ",'Məlumatların daxil edilməsi'!$W$2:$W$181,I$2),"")</f>
        <v>0</v>
      </c>
      <c r="J17" s="129">
        <f>IFERROR(COUNTIFS('Məlumatların daxil edilməsi'!$F$2:$F$181,"AZ",'Məlumatların daxil edilməsi'!$W$2:$W$181,J$2),"")</f>
        <v>0</v>
      </c>
      <c r="K17" s="129">
        <f>IFERROR(COUNTIFS('Məlumatların daxil edilməsi'!$F$2:$F$181,"AZ",'Məlumatların daxil edilməsi'!$W$2:$W$181,K$2),"")</f>
        <v>0</v>
      </c>
      <c r="L17" s="130">
        <f>IFERROR(COUNTIFS('Məlumatların daxil edilməsi'!$F$2:$F$181,"AZ",'Məlumatların daxil edilməsi'!$W$2:$W$181,L$2),"")</f>
        <v>0</v>
      </c>
      <c r="M17" s="128">
        <f>IFERROR(COUNTIFS('Məlumatların daxil edilməsi'!$F$2:$F$181,"RİY",'Məlumatların daxil edilməsi'!$W$2:$W$181,M$2),"")</f>
        <v>0</v>
      </c>
      <c r="N17" s="129">
        <f>IFERROR(COUNTIFS('Məlumatların daxil edilməsi'!$F$2:$F$181,"RİY",'Məlumatların daxil edilməsi'!$W$2:$W$181,N$2),"")</f>
        <v>0</v>
      </c>
      <c r="O17" s="129">
        <f>IFERROR(COUNTIFS('Məlumatların daxil edilməsi'!$F$2:$F$181,"RİY",'Məlumatların daxil edilməsi'!$W$2:$W$181,O$2),"")</f>
        <v>0</v>
      </c>
      <c r="P17" s="129">
        <f>IFERROR(COUNTIFS('Məlumatların daxil edilməsi'!$F$2:$F$181,"RİY",'Məlumatların daxil edilməsi'!$W$2:$W$181,P$2),"")</f>
        <v>0</v>
      </c>
      <c r="Q17" s="130">
        <f>IFERROR(COUNTIFS('Məlumatların daxil edilməsi'!$F$2:$F$181,"RİY",'Məlumatların daxil edilməsi'!$W$2:$W$181,Q$2),"")</f>
        <v>0</v>
      </c>
      <c r="R17" s="128">
        <f>IFERROR(COUNTIFS('Məlumatların daxil edilməsi'!$F$2:$F$181,"İNG",'Məlumatların daxil edilməsi'!$W$2:$W$181,R$2),"")</f>
        <v>0</v>
      </c>
      <c r="S17" s="129">
        <f>IFERROR(COUNTIFS('Məlumatların daxil edilməsi'!$F$2:$F$181,"İNG",'Məlumatların daxil edilməsi'!$W$2:$W$181,S$2),"")</f>
        <v>0</v>
      </c>
      <c r="T17" s="129">
        <f>IFERROR(COUNTIFS('Məlumatların daxil edilməsi'!$F$2:$F$181,"İNG",'Məlumatların daxil edilməsi'!$W$2:$W$181,T$2),"")</f>
        <v>0</v>
      </c>
      <c r="U17" s="129">
        <f>IFERROR(COUNTIFS('Məlumatların daxil edilməsi'!$F$2:$F$181,"İNG",'Məlumatların daxil edilməsi'!$W$2:$W$181,U$2),"")</f>
        <v>0</v>
      </c>
      <c r="V17" s="130">
        <f>IFERROR(COUNTIFS('Məlumatların daxil edilməsi'!$F$2:$F$181,"İNG",'Məlumatların daxil edilməsi'!$W$2:$W$181,V$2),"")</f>
        <v>0</v>
      </c>
      <c r="W17" s="128">
        <f>IFERROR(COUNTIFS('Məlumatların daxil edilməsi'!$F$2:$F$181,"DF",'Məlumatların daxil edilməsi'!$W$2:$W$181,W$2),"")</f>
        <v>0</v>
      </c>
      <c r="X17" s="129">
        <f>IFERROR(COUNTIFS('Məlumatların daxil edilməsi'!$F$2:$F$181,"DF",'Məlumatların daxil edilməsi'!$W$2:$W$181,X$2),"")</f>
        <v>0</v>
      </c>
      <c r="Y17" s="129">
        <f>IFERROR(COUNTIFS('Məlumatların daxil edilməsi'!$F$2:$F$181,"DF",'Məlumatların daxil edilməsi'!$W$2:$W$181,Y$2),"")</f>
        <v>0</v>
      </c>
      <c r="Z17" s="129">
        <f>IFERROR(COUNTIFS('Məlumatların daxil edilməsi'!$F$2:$F$181,"DF",'Məlumatların daxil edilməsi'!$W$2:$W$181,Z$2),"")</f>
        <v>0</v>
      </c>
      <c r="AA17" s="130">
        <f>IFERROR(COUNTIFS('Məlumatların daxil edilməsi'!$F$2:$F$181,"DF",'Məlumatların daxil edilməsi'!$W$2:$W$181,AA$2),"")</f>
        <v>0</v>
      </c>
      <c r="AB17" s="128">
        <f>IFERROR(COUNTIFS('Məlumatların daxil edilməsi'!$F$2:$F$181,"TE",'Məlumatların daxil edilməsi'!$W$2:$W$181,AB$2),"")</f>
        <v>0</v>
      </c>
      <c r="AC17" s="129">
        <f>IFERROR(COUNTIFS('Məlumatların daxil edilməsi'!$F$2:$F$181,"TE",'Məlumatların daxil edilməsi'!$W$2:$W$181,AC$2),"")</f>
        <v>0</v>
      </c>
      <c r="AD17" s="129">
        <f>IFERROR(COUNTIFS('Məlumatların daxil edilməsi'!$F$2:$F$181,"TE",'Məlumatların daxil edilməsi'!$W$2:$W$181,AD$2),"")</f>
        <v>0</v>
      </c>
      <c r="AE17" s="129">
        <f>IFERROR(COUNTIFS('Məlumatların daxil edilməsi'!$F$2:$F$181,"TE",'Məlumatların daxil edilməsi'!$W$2:$W$181,AE$2),"")</f>
        <v>0</v>
      </c>
      <c r="AF17" s="130">
        <f>IFERROR(COUNTIFS('Məlumatların daxil edilməsi'!$F$2:$F$181,"TE",'Məlumatların daxil edilməsi'!$W$2:$W$181,AF$2),"")</f>
        <v>0</v>
      </c>
      <c r="AG17" s="128">
        <f>IFERROR(COUNTIFS('Məlumatların daxil edilməsi'!$F$2:$F$181,"DDAZ",'Məlumatların daxil edilməsi'!$W$2:$W$181,AG$2),"")</f>
        <v>0</v>
      </c>
      <c r="AH17" s="129">
        <f>IFERROR(COUNTIFS('Məlumatların daxil edilməsi'!$F$2:$F$181,"DDAZ",'Məlumatların daxil edilməsi'!$W$2:$W$181,AH$2),"")</f>
        <v>0</v>
      </c>
      <c r="AI17" s="129">
        <f>IFERROR(COUNTIFS('Məlumatların daxil edilməsi'!$F$2:$F$181,"DDAZ",'Məlumatların daxil edilməsi'!$W$2:$W$181,AI$2),"")</f>
        <v>0</v>
      </c>
      <c r="AJ17" s="129">
        <f>IFERROR(COUNTIFS('Məlumatların daxil edilməsi'!$F$2:$F$181,"DDAZ",'Məlumatların daxil edilməsi'!$W$2:$W$181,AJ$2),"")</f>
        <v>0</v>
      </c>
      <c r="AK17" s="130">
        <f>IFERROR(COUNTIFS('Məlumatların daxil edilməsi'!$F$2:$F$181,"DDAZ",'Məlumatların daxil edilməsi'!$W$2:$W$181,AK$2),"")</f>
        <v>0</v>
      </c>
      <c r="AL17" s="128">
        <f>IFERROR(COUNTIFS('Məlumatların daxil edilməsi'!$F$2:$F$181,"RU",'Məlumatların daxil edilməsi'!$W$2:$W$181,AL$2),"")</f>
        <v>0</v>
      </c>
      <c r="AM17" s="129">
        <f>IFERROR(COUNTIFS('Məlumatların daxil edilməsi'!$F$2:$F$181,"RU",'Məlumatların daxil edilməsi'!$W$2:$W$181,AM$2),"")</f>
        <v>0</v>
      </c>
      <c r="AN17" s="129">
        <f>IFERROR(COUNTIFS('Məlumatların daxil edilməsi'!$F$2:$F$181,"RU",'Məlumatların daxil edilməsi'!$W$2:$W$181,AN$2),"")</f>
        <v>0</v>
      </c>
      <c r="AO17" s="129">
        <f>IFERROR(COUNTIFS('Məlumatların daxil edilməsi'!$F$2:$F$181,"RU",'Məlumatların daxil edilməsi'!$W$2:$W$181,AO$2),"")</f>
        <v>0</v>
      </c>
      <c r="AP17" s="130">
        <f>IFERROR(COUNTIFS('Məlumatların daxil edilməsi'!$F$2:$F$181,"RU",'Məlumatların daxil edilməsi'!$W$2:$W$181,AP$2),"")</f>
        <v>0</v>
      </c>
    </row>
    <row r="18" ht="26.25" customHeight="1">
      <c r="A18" s="121"/>
      <c r="B18" s="131"/>
      <c r="C18" s="132" t="str">
        <f t="shared" ref="C18:G18" si="57">C17/$B17</f>
        <v>#DIV/0!</v>
      </c>
      <c r="D18" s="133" t="str">
        <f t="shared" si="57"/>
        <v>#DIV/0!</v>
      </c>
      <c r="E18" s="133" t="str">
        <f t="shared" si="57"/>
        <v>#DIV/0!</v>
      </c>
      <c r="F18" s="133" t="str">
        <f t="shared" si="57"/>
        <v>#DIV/0!</v>
      </c>
      <c r="G18" s="134" t="str">
        <f t="shared" si="57"/>
        <v>#DIV/0!</v>
      </c>
      <c r="H18" s="132" t="str">
        <f t="shared" ref="H18:L18" si="58">H17/SUM($H17:$L17)</f>
        <v>#DIV/0!</v>
      </c>
      <c r="I18" s="133" t="str">
        <f t="shared" si="58"/>
        <v>#DIV/0!</v>
      </c>
      <c r="J18" s="133" t="str">
        <f t="shared" si="58"/>
        <v>#DIV/0!</v>
      </c>
      <c r="K18" s="133" t="str">
        <f t="shared" si="58"/>
        <v>#DIV/0!</v>
      </c>
      <c r="L18" s="134" t="str">
        <f t="shared" si="58"/>
        <v>#DIV/0!</v>
      </c>
      <c r="M18" s="132" t="str">
        <f t="shared" ref="M18:Q18" si="59">M17/SUM($M17:$Q17)</f>
        <v>#DIV/0!</v>
      </c>
      <c r="N18" s="133" t="str">
        <f t="shared" si="59"/>
        <v>#DIV/0!</v>
      </c>
      <c r="O18" s="133" t="str">
        <f t="shared" si="59"/>
        <v>#DIV/0!</v>
      </c>
      <c r="P18" s="133" t="str">
        <f t="shared" si="59"/>
        <v>#DIV/0!</v>
      </c>
      <c r="Q18" s="134" t="str">
        <f t="shared" si="59"/>
        <v>#DIV/0!</v>
      </c>
      <c r="R18" s="132" t="str">
        <f t="shared" ref="R18:V18" si="60">R17/SUM($R17:$V17)</f>
        <v>#DIV/0!</v>
      </c>
      <c r="S18" s="133" t="str">
        <f t="shared" si="60"/>
        <v>#DIV/0!</v>
      </c>
      <c r="T18" s="133" t="str">
        <f t="shared" si="60"/>
        <v>#DIV/0!</v>
      </c>
      <c r="U18" s="133" t="str">
        <f t="shared" si="60"/>
        <v>#DIV/0!</v>
      </c>
      <c r="V18" s="134" t="str">
        <f t="shared" si="60"/>
        <v>#DIV/0!</v>
      </c>
      <c r="W18" s="132" t="str">
        <f t="shared" ref="W18:AA18" si="61">W17/SUM($W17:$AA17)</f>
        <v>#DIV/0!</v>
      </c>
      <c r="X18" s="133" t="str">
        <f t="shared" si="61"/>
        <v>#DIV/0!</v>
      </c>
      <c r="Y18" s="133" t="str">
        <f t="shared" si="61"/>
        <v>#DIV/0!</v>
      </c>
      <c r="Z18" s="133" t="str">
        <f t="shared" si="61"/>
        <v>#DIV/0!</v>
      </c>
      <c r="AA18" s="134" t="str">
        <f t="shared" si="61"/>
        <v>#DIV/0!</v>
      </c>
      <c r="AB18" s="132" t="str">
        <f t="shared" ref="AB18:AF18" si="62">AB17/SUM($M17:$Q17)</f>
        <v>#DIV/0!</v>
      </c>
      <c r="AC18" s="133" t="str">
        <f t="shared" si="62"/>
        <v>#DIV/0!</v>
      </c>
      <c r="AD18" s="133" t="str">
        <f t="shared" si="62"/>
        <v>#DIV/0!</v>
      </c>
      <c r="AE18" s="133" t="str">
        <f t="shared" si="62"/>
        <v>#DIV/0!</v>
      </c>
      <c r="AF18" s="134" t="str">
        <f t="shared" si="62"/>
        <v>#DIV/0!</v>
      </c>
      <c r="AG18" s="132" t="str">
        <f t="shared" ref="AG18:AK18" si="63">AG17/SUM($R17:$V17)</f>
        <v>#DIV/0!</v>
      </c>
      <c r="AH18" s="133" t="str">
        <f t="shared" si="63"/>
        <v>#DIV/0!</v>
      </c>
      <c r="AI18" s="133" t="str">
        <f t="shared" si="63"/>
        <v>#DIV/0!</v>
      </c>
      <c r="AJ18" s="133" t="str">
        <f t="shared" si="63"/>
        <v>#DIV/0!</v>
      </c>
      <c r="AK18" s="134" t="str">
        <f t="shared" si="63"/>
        <v>#DIV/0!</v>
      </c>
      <c r="AL18" s="132" t="str">
        <f t="shared" ref="AL18:AP18" si="64">AL17/SUM($W17:$AA17)</f>
        <v>#DIV/0!</v>
      </c>
      <c r="AM18" s="133" t="str">
        <f t="shared" si="64"/>
        <v>#DIV/0!</v>
      </c>
      <c r="AN18" s="133" t="str">
        <f t="shared" si="64"/>
        <v>#DIV/0!</v>
      </c>
      <c r="AO18" s="133" t="str">
        <f t="shared" si="64"/>
        <v>#DIV/0!</v>
      </c>
      <c r="AP18" s="134" t="str">
        <f t="shared" si="64"/>
        <v>#DIV/0!</v>
      </c>
    </row>
    <row r="19" ht="26.25" customHeight="1">
      <c r="A19" s="148" t="s">
        <v>105</v>
      </c>
      <c r="B19" s="149">
        <f>IFERROR(COUNT('Məlumatların daxil edilməsi'!$X$2:$X$181),"")</f>
        <v>0</v>
      </c>
      <c r="C19" s="150">
        <f>IFERROR(COUNTIFS('Məlumatların daxil edilməsi'!$X$2:$X$181,C$2),"")</f>
        <v>0</v>
      </c>
      <c r="D19" s="151">
        <f>IFERROR(COUNTIFS('Məlumatların daxil edilməsi'!$X$2:$X$181,D$2),"")</f>
        <v>0</v>
      </c>
      <c r="E19" s="151">
        <f>IFERROR(COUNTIFS('Məlumatların daxil edilməsi'!$X$2:$X$181,E$2),"")</f>
        <v>0</v>
      </c>
      <c r="F19" s="151">
        <f>IFERROR(COUNTIFS('Məlumatların daxil edilməsi'!$X$2:$X$181,F$2),"")</f>
        <v>0</v>
      </c>
      <c r="G19" s="152">
        <f>IFERROR(COUNTIFS('Məlumatların daxil edilməsi'!$X$2:$X$181,G$2),"")</f>
        <v>0</v>
      </c>
      <c r="H19" s="150">
        <f>IFERROR(COUNTIFS('Məlumatların daxil edilməsi'!$F$2:$F$181,"AZ",'Məlumatların daxil edilməsi'!$X$2:$X$181,H$2),"")</f>
        <v>0</v>
      </c>
      <c r="I19" s="151">
        <f>IFERROR(COUNTIFS('Məlumatların daxil edilməsi'!$F$2:$F$181,"AZ",'Məlumatların daxil edilməsi'!$X$2:$X$181,I$2),"")</f>
        <v>0</v>
      </c>
      <c r="J19" s="151">
        <f>IFERROR(COUNTIFS('Məlumatların daxil edilməsi'!$F$2:$F$181,"AZ",'Məlumatların daxil edilməsi'!$X$2:$X$181,J$2),"")</f>
        <v>0</v>
      </c>
      <c r="K19" s="151">
        <f>IFERROR(COUNTIFS('Məlumatların daxil edilməsi'!$F$2:$F$181,"AZ",'Məlumatların daxil edilməsi'!$X$2:$X$181,K$2),"")</f>
        <v>0</v>
      </c>
      <c r="L19" s="152">
        <f>IFERROR(COUNTIFS('Məlumatların daxil edilməsi'!$F$2:$F$181,"AZ",'Məlumatların daxil edilməsi'!$X$2:$X$181,L$2),"")</f>
        <v>0</v>
      </c>
      <c r="M19" s="150">
        <f>IFERROR(COUNTIFS('Məlumatların daxil edilməsi'!$F$2:$F$181,"RİY",'Məlumatların daxil edilməsi'!$X$2:$X$181,M$2),"")</f>
        <v>0</v>
      </c>
      <c r="N19" s="151">
        <f>IFERROR(COUNTIFS('Məlumatların daxil edilməsi'!$F$2:$F$181,"RİY",'Məlumatların daxil edilməsi'!$X$2:$X$181,N$2),"")</f>
        <v>0</v>
      </c>
      <c r="O19" s="151">
        <f>IFERROR(COUNTIFS('Məlumatların daxil edilməsi'!$F$2:$F$181,"RİY",'Məlumatların daxil edilməsi'!$X$2:$X$181,O$2),"")</f>
        <v>0</v>
      </c>
      <c r="P19" s="151">
        <f>IFERROR(COUNTIFS('Məlumatların daxil edilməsi'!$F$2:$F$181,"RİY",'Məlumatların daxil edilməsi'!$X$2:$X$181,P$2),"")</f>
        <v>0</v>
      </c>
      <c r="Q19" s="152">
        <f>IFERROR(COUNTIFS('Məlumatların daxil edilməsi'!$F$2:$F$181,"RİY",'Məlumatların daxil edilməsi'!$X$2:$X$181,Q$2),"")</f>
        <v>0</v>
      </c>
      <c r="R19" s="150">
        <f>IFERROR(COUNTIFS('Məlumatların daxil edilməsi'!$F$2:$F$181,"İNG",'Məlumatların daxil edilməsi'!$X$2:$X$181,R$2),"")</f>
        <v>0</v>
      </c>
      <c r="S19" s="151">
        <f>IFERROR(COUNTIFS('Məlumatların daxil edilməsi'!$F$2:$F$181,"İNG",'Məlumatların daxil edilməsi'!$X$2:$X$181,S$2),"")</f>
        <v>0</v>
      </c>
      <c r="T19" s="151">
        <f>IFERROR(COUNTIFS('Məlumatların daxil edilməsi'!$F$2:$F$181,"İNG",'Məlumatların daxil edilməsi'!$X$2:$X$181,T$2),"")</f>
        <v>0</v>
      </c>
      <c r="U19" s="151">
        <f>IFERROR(COUNTIFS('Məlumatların daxil edilməsi'!$F$2:$F$181,"İNG",'Məlumatların daxil edilməsi'!$X$2:$X$181,U$2),"")</f>
        <v>0</v>
      </c>
      <c r="V19" s="152">
        <f>IFERROR(COUNTIFS('Məlumatların daxil edilməsi'!$F$2:$F$181,"İNG",'Məlumatların daxil edilməsi'!$X$2:$X$181,V$2),"")</f>
        <v>0</v>
      </c>
      <c r="W19" s="150">
        <f>IFERROR(COUNTIFS('Məlumatların daxil edilməsi'!$F$2:$F$181,"DF",'Məlumatların daxil edilməsi'!$X$2:$X$181,W$2),"")</f>
        <v>0</v>
      </c>
      <c r="X19" s="151">
        <f>IFERROR(COUNTIFS('Məlumatların daxil edilməsi'!$F$2:$F$181,"DF",'Məlumatların daxil edilməsi'!$X$2:$X$181,X$2),"")</f>
        <v>0</v>
      </c>
      <c r="Y19" s="151">
        <f>IFERROR(COUNTIFS('Məlumatların daxil edilməsi'!$F$2:$F$181,"DF",'Məlumatların daxil edilməsi'!$X$2:$X$181,Y$2),"")</f>
        <v>0</v>
      </c>
      <c r="Z19" s="151">
        <f>IFERROR(COUNTIFS('Məlumatların daxil edilməsi'!$F$2:$F$181,"DF",'Məlumatların daxil edilməsi'!$X$2:$X$181,Z$2),"")</f>
        <v>0</v>
      </c>
      <c r="AA19" s="152">
        <f>IFERROR(COUNTIFS('Məlumatların daxil edilməsi'!$F$2:$F$181,"DF",'Məlumatların daxil edilməsi'!$X$2:$X$181,AA$2),"")</f>
        <v>0</v>
      </c>
      <c r="AB19" s="150">
        <f>IFERROR(COUNTIFS('Məlumatların daxil edilməsi'!$F$2:$F$181,"TE",'Məlumatların daxil edilməsi'!$X$2:$X$181,AB$2),"")</f>
        <v>0</v>
      </c>
      <c r="AC19" s="151">
        <f>IFERROR(COUNTIFS('Məlumatların daxil edilməsi'!$F$2:$F$181,"TE",'Məlumatların daxil edilməsi'!$X$2:$X$181,AC$2),"")</f>
        <v>0</v>
      </c>
      <c r="AD19" s="151">
        <f>IFERROR(COUNTIFS('Məlumatların daxil edilməsi'!$F$2:$F$181,"TE",'Məlumatların daxil edilməsi'!$X$2:$X$181,AD$2),"")</f>
        <v>0</v>
      </c>
      <c r="AE19" s="151">
        <f>IFERROR(COUNTIFS('Məlumatların daxil edilməsi'!$F$2:$F$181,"TE",'Məlumatların daxil edilməsi'!$X$2:$X$181,AE$2),"")</f>
        <v>0</v>
      </c>
      <c r="AF19" s="152">
        <f>IFERROR(COUNTIFS('Məlumatların daxil edilməsi'!$F$2:$F$181,"TE",'Məlumatların daxil edilməsi'!$X$2:$X$181,AF$2),"")</f>
        <v>0</v>
      </c>
      <c r="AG19" s="150">
        <f>IFERROR(COUNTIFS('Məlumatların daxil edilməsi'!$F$2:$F$181,"DDAZ",'Məlumatların daxil edilməsi'!$X$2:$X$181,AG$2),"")</f>
        <v>0</v>
      </c>
      <c r="AH19" s="151">
        <f>IFERROR(COUNTIFS('Məlumatların daxil edilməsi'!$F$2:$F$181,"DDAZ",'Məlumatların daxil edilməsi'!$X$2:$X$181,AH$2),"")</f>
        <v>0</v>
      </c>
      <c r="AI19" s="151">
        <f>IFERROR(COUNTIFS('Məlumatların daxil edilməsi'!$F$2:$F$181,"DDAZ",'Məlumatların daxil edilməsi'!$X$2:$X$181,AI$2),"")</f>
        <v>0</v>
      </c>
      <c r="AJ19" s="151">
        <f>IFERROR(COUNTIFS('Məlumatların daxil edilməsi'!$F$2:$F$181,"DDAZ",'Məlumatların daxil edilməsi'!$X$2:$X$181,AJ$2),"")</f>
        <v>0</v>
      </c>
      <c r="AK19" s="152">
        <f>IFERROR(COUNTIFS('Məlumatların daxil edilməsi'!$F$2:$F$181,"DDAZ",'Məlumatların daxil edilməsi'!$X$2:$X$181,AK$2),"")</f>
        <v>0</v>
      </c>
      <c r="AL19" s="150">
        <f>IFERROR(COUNTIFS('Məlumatların daxil edilməsi'!$F$2:$F$181,"RU",'Məlumatların daxil edilməsi'!$X$2:$X$181,AL$2),"")</f>
        <v>0</v>
      </c>
      <c r="AM19" s="151">
        <f>IFERROR(COUNTIFS('Məlumatların daxil edilməsi'!$F$2:$F$181,"RU",'Məlumatların daxil edilməsi'!$X$2:$X$181,AM$2),"")</f>
        <v>0</v>
      </c>
      <c r="AN19" s="151">
        <f>IFERROR(COUNTIFS('Məlumatların daxil edilməsi'!$F$2:$F$181,"RU",'Məlumatların daxil edilməsi'!$X$2:$X$181,AN$2),"")</f>
        <v>0</v>
      </c>
      <c r="AO19" s="151">
        <f>IFERROR(COUNTIFS('Məlumatların daxil edilməsi'!$F$2:$F$181,"RU",'Məlumatların daxil edilməsi'!$X$2:$X$181,AO$2),"")</f>
        <v>0</v>
      </c>
      <c r="AP19" s="152">
        <f>IFERROR(COUNTIFS('Məlumatların daxil edilməsi'!$F$2:$F$181,"RU",'Məlumatların daxil edilməsi'!$X$2:$X$181,AP$2),"")</f>
        <v>0</v>
      </c>
    </row>
    <row r="20" ht="26.25" customHeight="1">
      <c r="A20" s="121"/>
      <c r="B20" s="149"/>
      <c r="C20" s="154" t="str">
        <f t="shared" ref="C20:G20" si="65">C19/$B19</f>
        <v>#DIV/0!</v>
      </c>
      <c r="D20" s="155" t="str">
        <f t="shared" si="65"/>
        <v>#DIV/0!</v>
      </c>
      <c r="E20" s="155" t="str">
        <f t="shared" si="65"/>
        <v>#DIV/0!</v>
      </c>
      <c r="F20" s="155" t="str">
        <f t="shared" si="65"/>
        <v>#DIV/0!</v>
      </c>
      <c r="G20" s="156" t="str">
        <f t="shared" si="65"/>
        <v>#DIV/0!</v>
      </c>
      <c r="H20" s="154" t="str">
        <f t="shared" ref="H20:L20" si="66">H19/SUM($H19:$L19)</f>
        <v>#DIV/0!</v>
      </c>
      <c r="I20" s="155" t="str">
        <f t="shared" si="66"/>
        <v>#DIV/0!</v>
      </c>
      <c r="J20" s="155" t="str">
        <f t="shared" si="66"/>
        <v>#DIV/0!</v>
      </c>
      <c r="K20" s="155" t="str">
        <f t="shared" si="66"/>
        <v>#DIV/0!</v>
      </c>
      <c r="L20" s="156" t="str">
        <f t="shared" si="66"/>
        <v>#DIV/0!</v>
      </c>
      <c r="M20" s="154" t="str">
        <f t="shared" ref="M20:Q20" si="67">M19/SUM($M19:$Q19)</f>
        <v>#DIV/0!</v>
      </c>
      <c r="N20" s="155" t="str">
        <f t="shared" si="67"/>
        <v>#DIV/0!</v>
      </c>
      <c r="O20" s="155" t="str">
        <f t="shared" si="67"/>
        <v>#DIV/0!</v>
      </c>
      <c r="P20" s="155" t="str">
        <f t="shared" si="67"/>
        <v>#DIV/0!</v>
      </c>
      <c r="Q20" s="156" t="str">
        <f t="shared" si="67"/>
        <v>#DIV/0!</v>
      </c>
      <c r="R20" s="154" t="str">
        <f t="shared" ref="R20:V20" si="68">R19/SUM($R19:$V19)</f>
        <v>#DIV/0!</v>
      </c>
      <c r="S20" s="155" t="str">
        <f t="shared" si="68"/>
        <v>#DIV/0!</v>
      </c>
      <c r="T20" s="155" t="str">
        <f t="shared" si="68"/>
        <v>#DIV/0!</v>
      </c>
      <c r="U20" s="155" t="str">
        <f t="shared" si="68"/>
        <v>#DIV/0!</v>
      </c>
      <c r="V20" s="156" t="str">
        <f t="shared" si="68"/>
        <v>#DIV/0!</v>
      </c>
      <c r="W20" s="154" t="str">
        <f t="shared" ref="W20:AA20" si="69">W19/SUM($W19:$AA19)</f>
        <v>#DIV/0!</v>
      </c>
      <c r="X20" s="155" t="str">
        <f t="shared" si="69"/>
        <v>#DIV/0!</v>
      </c>
      <c r="Y20" s="155" t="str">
        <f t="shared" si="69"/>
        <v>#DIV/0!</v>
      </c>
      <c r="Z20" s="155" t="str">
        <f t="shared" si="69"/>
        <v>#DIV/0!</v>
      </c>
      <c r="AA20" s="156" t="str">
        <f t="shared" si="69"/>
        <v>#DIV/0!</v>
      </c>
      <c r="AB20" s="154" t="str">
        <f t="shared" ref="AB20:AF20" si="70">AB19/SUM($M19:$Q19)</f>
        <v>#DIV/0!</v>
      </c>
      <c r="AC20" s="155" t="str">
        <f t="shared" si="70"/>
        <v>#DIV/0!</v>
      </c>
      <c r="AD20" s="155" t="str">
        <f t="shared" si="70"/>
        <v>#DIV/0!</v>
      </c>
      <c r="AE20" s="155" t="str">
        <f t="shared" si="70"/>
        <v>#DIV/0!</v>
      </c>
      <c r="AF20" s="156" t="str">
        <f t="shared" si="70"/>
        <v>#DIV/0!</v>
      </c>
      <c r="AG20" s="154" t="str">
        <f t="shared" ref="AG20:AK20" si="71">AG19/SUM($R19:$V19)</f>
        <v>#DIV/0!</v>
      </c>
      <c r="AH20" s="155" t="str">
        <f t="shared" si="71"/>
        <v>#DIV/0!</v>
      </c>
      <c r="AI20" s="155" t="str">
        <f t="shared" si="71"/>
        <v>#DIV/0!</v>
      </c>
      <c r="AJ20" s="155" t="str">
        <f t="shared" si="71"/>
        <v>#DIV/0!</v>
      </c>
      <c r="AK20" s="156" t="str">
        <f t="shared" si="71"/>
        <v>#DIV/0!</v>
      </c>
      <c r="AL20" s="154" t="str">
        <f t="shared" ref="AL20:AP20" si="72">AL19/SUM($W19:$AA19)</f>
        <v>#DIV/0!</v>
      </c>
      <c r="AM20" s="155" t="str">
        <f t="shared" si="72"/>
        <v>#DIV/0!</v>
      </c>
      <c r="AN20" s="155" t="str">
        <f t="shared" si="72"/>
        <v>#DIV/0!</v>
      </c>
      <c r="AO20" s="155" t="str">
        <f t="shared" si="72"/>
        <v>#DIV/0!</v>
      </c>
      <c r="AP20" s="156" t="str">
        <f t="shared" si="72"/>
        <v>#DIV/0!</v>
      </c>
    </row>
    <row r="21" ht="26.25" customHeight="1">
      <c r="A21" s="140" t="s">
        <v>106</v>
      </c>
      <c r="B21" s="141">
        <f>IFERROR(COUNT('Məlumatların daxil edilməsi'!$Y$2:$Y$181),"")</f>
        <v>0</v>
      </c>
      <c r="C21" s="142">
        <f>IFERROR(COUNTIFS('Məlumatların daxil edilməsi'!$Y$2:$Y$181,C$2),"")</f>
        <v>0</v>
      </c>
      <c r="D21" s="143">
        <f>IFERROR(COUNTIFS('Məlumatların daxil edilməsi'!$Y$2:$Y$181,D$2),"")</f>
        <v>0</v>
      </c>
      <c r="E21" s="143">
        <f>IFERROR(COUNTIFS('Məlumatların daxil edilməsi'!$Y$2:$Y$181,E$2),"")</f>
        <v>0</v>
      </c>
      <c r="F21" s="143">
        <f>IFERROR(COUNTIFS('Məlumatların daxil edilməsi'!$Y$2:$Y$181,F$2),"")</f>
        <v>0</v>
      </c>
      <c r="G21" s="144">
        <f>IFERROR(COUNTIFS('Məlumatların daxil edilməsi'!$Y$2:$Y$181,G$2),"")</f>
        <v>0</v>
      </c>
      <c r="H21" s="142">
        <f>IFERROR(COUNTIFS('Məlumatların daxil edilməsi'!$F$2:$F$181,"AZ",'Məlumatların daxil edilməsi'!$Y$2:$Y$181,H$2),"")</f>
        <v>0</v>
      </c>
      <c r="I21" s="143">
        <f>IFERROR(COUNTIFS('Məlumatların daxil edilməsi'!$F$2:$F$181,"AZ",'Məlumatların daxil edilməsi'!$Y$2:$Y$181,I$2),"")</f>
        <v>0</v>
      </c>
      <c r="J21" s="143">
        <f>IFERROR(COUNTIFS('Məlumatların daxil edilməsi'!$F$2:$F$181,"AZ",'Məlumatların daxil edilməsi'!$Y$2:$Y$181,J$2),"")</f>
        <v>0</v>
      </c>
      <c r="K21" s="143">
        <f>IFERROR(COUNTIFS('Məlumatların daxil edilməsi'!$F$2:$F$181,"AZ",'Məlumatların daxil edilməsi'!$Y$2:$Y$181,K$2),"")</f>
        <v>0</v>
      </c>
      <c r="L21" s="144">
        <f>IFERROR(COUNTIFS('Məlumatların daxil edilməsi'!$F$2:$F$181,"AZ",'Məlumatların daxil edilməsi'!$Y$2:$Y$181,L$2),"")</f>
        <v>0</v>
      </c>
      <c r="M21" s="142">
        <f>IFERROR(COUNTIFS('Məlumatların daxil edilməsi'!$F$2:$F$181,"RİY",'Məlumatların daxil edilməsi'!$Y$2:$Y$181,M$2),"")</f>
        <v>0</v>
      </c>
      <c r="N21" s="143">
        <f>IFERROR(COUNTIFS('Məlumatların daxil edilməsi'!$F$2:$F$181,"RİY",'Məlumatların daxil edilməsi'!$Y$2:$Y$181,N$2),"")</f>
        <v>0</v>
      </c>
      <c r="O21" s="143">
        <f>IFERROR(COUNTIFS('Məlumatların daxil edilməsi'!$F$2:$F$181,"RİY",'Məlumatların daxil edilməsi'!$Y$2:$Y$181,O$2),"")</f>
        <v>0</v>
      </c>
      <c r="P21" s="143">
        <f>IFERROR(COUNTIFS('Məlumatların daxil edilməsi'!$F$2:$F$181,"RİY",'Məlumatların daxil edilməsi'!$Y$2:$Y$181,P$2),"")</f>
        <v>0</v>
      </c>
      <c r="Q21" s="144">
        <f>IFERROR(COUNTIFS('Məlumatların daxil edilməsi'!$F$2:$F$181,"RİY",'Məlumatların daxil edilməsi'!$Y$2:$Y$181,Q$2),"")</f>
        <v>0</v>
      </c>
      <c r="R21" s="142">
        <f>IFERROR(COUNTIFS('Məlumatların daxil edilməsi'!$F$2:$F$181,"İNG",'Məlumatların daxil edilməsi'!$Y$2:$Y$181,R$2),"")</f>
        <v>0</v>
      </c>
      <c r="S21" s="143">
        <f>IFERROR(COUNTIFS('Məlumatların daxil edilməsi'!$F$2:$F$181,"İNG",'Məlumatların daxil edilməsi'!$Y$2:$Y$181,S$2),"")</f>
        <v>0</v>
      </c>
      <c r="T21" s="143">
        <f>IFERROR(COUNTIFS('Məlumatların daxil edilməsi'!$F$2:$F$181,"İNG",'Məlumatların daxil edilməsi'!$Y$2:$Y$181,T$2),"")</f>
        <v>0</v>
      </c>
      <c r="U21" s="143">
        <f>IFERROR(COUNTIFS('Məlumatların daxil edilməsi'!$F$2:$F$181,"İNG",'Məlumatların daxil edilməsi'!$Y$2:$Y$181,U$2),"")</f>
        <v>0</v>
      </c>
      <c r="V21" s="144">
        <f>IFERROR(COUNTIFS('Məlumatların daxil edilməsi'!$F$2:$F$181,"İNG",'Məlumatların daxil edilməsi'!$Y$2:$Y$181,V$2),"")</f>
        <v>0</v>
      </c>
      <c r="W21" s="142">
        <f>IFERROR(COUNTIFS('Məlumatların daxil edilməsi'!$F$2:$F$181,"DF",'Məlumatların daxil edilməsi'!$Y$2:$Y$181,W$2),"")</f>
        <v>0</v>
      </c>
      <c r="X21" s="143">
        <f>IFERROR(COUNTIFS('Məlumatların daxil edilməsi'!$F$2:$F$181,"DF",'Məlumatların daxil edilməsi'!$Y$2:$Y$181,X$2),"")</f>
        <v>0</v>
      </c>
      <c r="Y21" s="143">
        <f>IFERROR(COUNTIFS('Məlumatların daxil edilməsi'!$F$2:$F$181,"DF",'Məlumatların daxil edilməsi'!$Y$2:$Y$181,Y$2),"")</f>
        <v>0</v>
      </c>
      <c r="Z21" s="143">
        <f>IFERROR(COUNTIFS('Məlumatların daxil edilməsi'!$F$2:$F$181,"DF",'Məlumatların daxil edilməsi'!$Y$2:$Y$181,Z$2),"")</f>
        <v>0</v>
      </c>
      <c r="AA21" s="144">
        <f>IFERROR(COUNTIFS('Məlumatların daxil edilməsi'!$F$2:$F$181,"DF",'Məlumatların daxil edilməsi'!$Y$2:$Y$181,AA$2),"")</f>
        <v>0</v>
      </c>
      <c r="AB21" s="142">
        <f>IFERROR(COUNTIFS('Məlumatların daxil edilməsi'!$F$2:$F$181,"TE",'Məlumatların daxil edilməsi'!$Y$2:$Y$181,AB$2),"")</f>
        <v>0</v>
      </c>
      <c r="AC21" s="143">
        <f>IFERROR(COUNTIFS('Məlumatların daxil edilməsi'!$F$2:$F$181,"TE",'Məlumatların daxil edilməsi'!$Y$2:$Y$181,AC$2),"")</f>
        <v>0</v>
      </c>
      <c r="AD21" s="143">
        <f>IFERROR(COUNTIFS('Məlumatların daxil edilməsi'!$F$2:$F$181,"TE",'Məlumatların daxil edilməsi'!$Y$2:$Y$181,AD$2),"")</f>
        <v>0</v>
      </c>
      <c r="AE21" s="143">
        <f>IFERROR(COUNTIFS('Məlumatların daxil edilməsi'!$F$2:$F$181,"TE",'Məlumatların daxil edilməsi'!$Y$2:$Y$181,AE$2),"")</f>
        <v>0</v>
      </c>
      <c r="AF21" s="144">
        <f>IFERROR(COUNTIFS('Məlumatların daxil edilməsi'!$F$2:$F$181,"TE",'Məlumatların daxil edilməsi'!$Y$2:$Y$181,AF$2),"")</f>
        <v>0</v>
      </c>
      <c r="AG21" s="142">
        <f>IFERROR(COUNTIFS('Məlumatların daxil edilməsi'!$F$2:$F$181,"DDAZ",'Məlumatların daxil edilməsi'!$Y$2:$Y$181,AG$2),"")</f>
        <v>0</v>
      </c>
      <c r="AH21" s="143">
        <f>IFERROR(COUNTIFS('Məlumatların daxil edilməsi'!$F$2:$F$181,"DDAZ",'Məlumatların daxil edilməsi'!$Y$2:$Y$181,AH$2),"")</f>
        <v>0</v>
      </c>
      <c r="AI21" s="143">
        <f>IFERROR(COUNTIFS('Məlumatların daxil edilməsi'!$F$2:$F$181,"DDAZ",'Məlumatların daxil edilməsi'!$Y$2:$Y$181,AI$2),"")</f>
        <v>0</v>
      </c>
      <c r="AJ21" s="143">
        <f>IFERROR(COUNTIFS('Məlumatların daxil edilməsi'!$F$2:$F$181,"DDAZ",'Məlumatların daxil edilməsi'!$Y$2:$Y$181,AJ$2),"")</f>
        <v>0</v>
      </c>
      <c r="AK21" s="144">
        <f>IFERROR(COUNTIFS('Məlumatların daxil edilməsi'!$F$2:$F$181,"DDAZ",'Məlumatların daxil edilməsi'!$Y$2:$Y$181,AK$2),"")</f>
        <v>0</v>
      </c>
      <c r="AL21" s="142">
        <f>IFERROR(COUNTIFS('Məlumatların daxil edilməsi'!$F$2:$F$181,"RU",'Məlumatların daxil edilməsi'!$Y$2:$Y$181,AL$2),"")</f>
        <v>0</v>
      </c>
      <c r="AM21" s="143">
        <f>IFERROR(COUNTIFS('Məlumatların daxil edilməsi'!$F$2:$F$181,"RU",'Məlumatların daxil edilməsi'!$Y$2:$Y$181,AM$2),"")</f>
        <v>0</v>
      </c>
      <c r="AN21" s="143">
        <f>IFERROR(COUNTIFS('Məlumatların daxil edilməsi'!$F$2:$F$181,"RU",'Məlumatların daxil edilməsi'!$Y$2:$Y$181,AN$2),"")</f>
        <v>0</v>
      </c>
      <c r="AO21" s="143">
        <f>IFERROR(COUNTIFS('Məlumatların daxil edilməsi'!$F$2:$F$181,"RU",'Məlumatların daxil edilməsi'!$Y$2:$Y$181,AO$2),"")</f>
        <v>0</v>
      </c>
      <c r="AP21" s="144">
        <f>IFERROR(COUNTIFS('Məlumatların daxil edilməsi'!$F$2:$F$181,"RU",'Məlumatların daxil edilməsi'!$Y$2:$Y$181,AP$2),"")</f>
        <v>0</v>
      </c>
    </row>
    <row r="22" ht="26.25" customHeight="1">
      <c r="A22" s="121"/>
      <c r="B22" s="141"/>
      <c r="C22" s="145" t="str">
        <f t="shared" ref="C22:G22" si="73">C21/$B21</f>
        <v>#DIV/0!</v>
      </c>
      <c r="D22" s="146" t="str">
        <f t="shared" si="73"/>
        <v>#DIV/0!</v>
      </c>
      <c r="E22" s="146" t="str">
        <f t="shared" si="73"/>
        <v>#DIV/0!</v>
      </c>
      <c r="F22" s="146" t="str">
        <f t="shared" si="73"/>
        <v>#DIV/0!</v>
      </c>
      <c r="G22" s="147" t="str">
        <f t="shared" si="73"/>
        <v>#DIV/0!</v>
      </c>
      <c r="H22" s="145" t="str">
        <f t="shared" ref="H22:L22" si="74">H21/SUM($H21:$L21)</f>
        <v>#DIV/0!</v>
      </c>
      <c r="I22" s="146" t="str">
        <f t="shared" si="74"/>
        <v>#DIV/0!</v>
      </c>
      <c r="J22" s="146" t="str">
        <f t="shared" si="74"/>
        <v>#DIV/0!</v>
      </c>
      <c r="K22" s="146" t="str">
        <f t="shared" si="74"/>
        <v>#DIV/0!</v>
      </c>
      <c r="L22" s="147" t="str">
        <f t="shared" si="74"/>
        <v>#DIV/0!</v>
      </c>
      <c r="M22" s="145" t="str">
        <f t="shared" ref="M22:Q22" si="75">M21/SUM($M21:$Q21)</f>
        <v>#DIV/0!</v>
      </c>
      <c r="N22" s="146" t="str">
        <f t="shared" si="75"/>
        <v>#DIV/0!</v>
      </c>
      <c r="O22" s="146" t="str">
        <f t="shared" si="75"/>
        <v>#DIV/0!</v>
      </c>
      <c r="P22" s="146" t="str">
        <f t="shared" si="75"/>
        <v>#DIV/0!</v>
      </c>
      <c r="Q22" s="147" t="str">
        <f t="shared" si="75"/>
        <v>#DIV/0!</v>
      </c>
      <c r="R22" s="145" t="str">
        <f t="shared" ref="R22:V22" si="76">R21/SUM($R21:$V21)</f>
        <v>#DIV/0!</v>
      </c>
      <c r="S22" s="146" t="str">
        <f t="shared" si="76"/>
        <v>#DIV/0!</v>
      </c>
      <c r="T22" s="146" t="str">
        <f t="shared" si="76"/>
        <v>#DIV/0!</v>
      </c>
      <c r="U22" s="146" t="str">
        <f t="shared" si="76"/>
        <v>#DIV/0!</v>
      </c>
      <c r="V22" s="147" t="str">
        <f t="shared" si="76"/>
        <v>#DIV/0!</v>
      </c>
      <c r="W22" s="145" t="str">
        <f t="shared" ref="W22:AA22" si="77">W21/SUM($W21:$AA21)</f>
        <v>#DIV/0!</v>
      </c>
      <c r="X22" s="146" t="str">
        <f t="shared" si="77"/>
        <v>#DIV/0!</v>
      </c>
      <c r="Y22" s="146" t="str">
        <f t="shared" si="77"/>
        <v>#DIV/0!</v>
      </c>
      <c r="Z22" s="146" t="str">
        <f t="shared" si="77"/>
        <v>#DIV/0!</v>
      </c>
      <c r="AA22" s="147" t="str">
        <f t="shared" si="77"/>
        <v>#DIV/0!</v>
      </c>
      <c r="AB22" s="145" t="str">
        <f t="shared" ref="AB22:AF22" si="78">AB21/SUM($M21:$Q21)</f>
        <v>#DIV/0!</v>
      </c>
      <c r="AC22" s="146" t="str">
        <f t="shared" si="78"/>
        <v>#DIV/0!</v>
      </c>
      <c r="AD22" s="146" t="str">
        <f t="shared" si="78"/>
        <v>#DIV/0!</v>
      </c>
      <c r="AE22" s="146" t="str">
        <f t="shared" si="78"/>
        <v>#DIV/0!</v>
      </c>
      <c r="AF22" s="147" t="str">
        <f t="shared" si="78"/>
        <v>#DIV/0!</v>
      </c>
      <c r="AG22" s="145" t="str">
        <f t="shared" ref="AG22:AK22" si="79">AG21/SUM($R21:$V21)</f>
        <v>#DIV/0!</v>
      </c>
      <c r="AH22" s="146" t="str">
        <f t="shared" si="79"/>
        <v>#DIV/0!</v>
      </c>
      <c r="AI22" s="146" t="str">
        <f t="shared" si="79"/>
        <v>#DIV/0!</v>
      </c>
      <c r="AJ22" s="146" t="str">
        <f t="shared" si="79"/>
        <v>#DIV/0!</v>
      </c>
      <c r="AK22" s="147" t="str">
        <f t="shared" si="79"/>
        <v>#DIV/0!</v>
      </c>
      <c r="AL22" s="145" t="str">
        <f t="shared" ref="AL22:AP22" si="80">AL21/SUM($W21:$AA21)</f>
        <v>#DIV/0!</v>
      </c>
      <c r="AM22" s="146" t="str">
        <f t="shared" si="80"/>
        <v>#DIV/0!</v>
      </c>
      <c r="AN22" s="146" t="str">
        <f t="shared" si="80"/>
        <v>#DIV/0!</v>
      </c>
      <c r="AO22" s="146" t="str">
        <f t="shared" si="80"/>
        <v>#DIV/0!</v>
      </c>
      <c r="AP22" s="147" t="str">
        <f t="shared" si="80"/>
        <v>#DIV/0!</v>
      </c>
    </row>
    <row r="23" ht="26.25" customHeight="1">
      <c r="A23" s="135" t="s">
        <v>107</v>
      </c>
      <c r="B23" s="136">
        <f>IFERROR(COUNT('Məlumatların daxil edilməsi'!$Z$2:$Z$181),"")</f>
        <v>0</v>
      </c>
      <c r="C23" s="137">
        <f>IFERROR(COUNTIFS('Məlumatların daxil edilməsi'!$Z$2:$Z$181,C$2),"")</f>
        <v>0</v>
      </c>
      <c r="D23" s="138">
        <f>IFERROR(COUNTIFS('Məlumatların daxil edilməsi'!$Z$2:$Z$181,D$2),"")</f>
        <v>0</v>
      </c>
      <c r="E23" s="138">
        <f>IFERROR(COUNTIFS('Məlumatların daxil edilməsi'!$Z$2:$Z$181,E$2),"")</f>
        <v>0</v>
      </c>
      <c r="F23" s="138">
        <f>IFERROR(COUNTIFS('Məlumatların daxil edilməsi'!$Z$2:$Z$181,F$2),"")</f>
        <v>0</v>
      </c>
      <c r="G23" s="139">
        <f>IFERROR(COUNTIFS('Məlumatların daxil edilməsi'!$Z$2:$Z$181,G$2),"")</f>
        <v>0</v>
      </c>
      <c r="H23" s="137">
        <f>IFERROR(COUNTIFS('Məlumatların daxil edilməsi'!$F$2:$F$181,"AZ",'Məlumatların daxil edilməsi'!$Z$2:$Z$181,H$2),"")</f>
        <v>0</v>
      </c>
      <c r="I23" s="138">
        <f>IFERROR(COUNTIFS('Məlumatların daxil edilməsi'!$F$2:$F$181,"AZ",'Məlumatların daxil edilməsi'!$Z$2:$Z$181,I$2),"")</f>
        <v>0</v>
      </c>
      <c r="J23" s="138">
        <f>IFERROR(COUNTIFS('Məlumatların daxil edilməsi'!$F$2:$F$181,"AZ",'Məlumatların daxil edilməsi'!$Z$2:$Z$181,J$2),"")</f>
        <v>0</v>
      </c>
      <c r="K23" s="138">
        <f>IFERROR(COUNTIFS('Məlumatların daxil edilməsi'!$F$2:$F$181,"AZ",'Məlumatların daxil edilməsi'!$Z$2:$Z$181,K$2),"")</f>
        <v>0</v>
      </c>
      <c r="L23" s="139">
        <f>IFERROR(COUNTIFS('Məlumatların daxil edilməsi'!$F$2:$F$181,"AZ",'Məlumatların daxil edilməsi'!$Z$2:$Z$181,L$2),"")</f>
        <v>0</v>
      </c>
      <c r="M23" s="137">
        <f>IFERROR(COUNTIFS('Məlumatların daxil edilməsi'!$F$2:$F$181,"RİY",'Məlumatların daxil edilməsi'!$Z$2:$Z$181,M$2),"")</f>
        <v>0</v>
      </c>
      <c r="N23" s="138">
        <f>IFERROR(COUNTIFS('Məlumatların daxil edilməsi'!$F$2:$F$181,"RİY",'Məlumatların daxil edilməsi'!$Z$2:$Z$181,N$2),"")</f>
        <v>0</v>
      </c>
      <c r="O23" s="138">
        <f>IFERROR(COUNTIFS('Məlumatların daxil edilməsi'!$F$2:$F$181,"RİY",'Məlumatların daxil edilməsi'!$Z$2:$Z$181,O$2),"")</f>
        <v>0</v>
      </c>
      <c r="P23" s="138">
        <f>IFERROR(COUNTIFS('Məlumatların daxil edilməsi'!$F$2:$F$181,"RİY",'Məlumatların daxil edilməsi'!$Z$2:$Z$181,P$2),"")</f>
        <v>0</v>
      </c>
      <c r="Q23" s="139">
        <f>IFERROR(COUNTIFS('Məlumatların daxil edilməsi'!$F$2:$F$181,"RİY",'Məlumatların daxil edilməsi'!$Z$2:$Z$181,Q$2),"")</f>
        <v>0</v>
      </c>
      <c r="R23" s="137">
        <f>IFERROR(COUNTIFS('Məlumatların daxil edilməsi'!$F$2:$F$181,"İNG",'Məlumatların daxil edilməsi'!$Z$2:$Z$181,R$2),"")</f>
        <v>0</v>
      </c>
      <c r="S23" s="138">
        <f>IFERROR(COUNTIFS('Məlumatların daxil edilməsi'!$F$2:$F$181,"İNG",'Məlumatların daxil edilməsi'!$Z$2:$Z$181,S$2),"")</f>
        <v>0</v>
      </c>
      <c r="T23" s="138">
        <f>IFERROR(COUNTIFS('Məlumatların daxil edilməsi'!$F$2:$F$181,"İNG",'Məlumatların daxil edilməsi'!$Z$2:$Z$181,T$2),"")</f>
        <v>0</v>
      </c>
      <c r="U23" s="138">
        <f>IFERROR(COUNTIFS('Məlumatların daxil edilməsi'!$F$2:$F$181,"İNG",'Məlumatların daxil edilməsi'!$Z$2:$Z$181,U$2),"")</f>
        <v>0</v>
      </c>
      <c r="V23" s="139">
        <f>IFERROR(COUNTIFS('Məlumatların daxil edilməsi'!$F$2:$F$181,"İNG",'Məlumatların daxil edilməsi'!$Z$2:$Z$181,V$2),"")</f>
        <v>0</v>
      </c>
      <c r="W23" s="137">
        <f>IFERROR(COUNTIFS('Məlumatların daxil edilməsi'!$F$2:$F$181,"DF",'Məlumatların daxil edilməsi'!$Z$2:$Z$181,W$2),"")</f>
        <v>0</v>
      </c>
      <c r="X23" s="138">
        <f>IFERROR(COUNTIFS('Məlumatların daxil edilməsi'!$F$2:$F$181,"DF",'Məlumatların daxil edilməsi'!$Z$2:$Z$181,X$2),"")</f>
        <v>0</v>
      </c>
      <c r="Y23" s="138">
        <f>IFERROR(COUNTIFS('Məlumatların daxil edilməsi'!$F$2:$F$181,"DF",'Məlumatların daxil edilməsi'!$Z$2:$Z$181,Y$2),"")</f>
        <v>0</v>
      </c>
      <c r="Z23" s="138">
        <f>IFERROR(COUNTIFS('Məlumatların daxil edilməsi'!$F$2:$F$181,"DF",'Məlumatların daxil edilməsi'!$Z$2:$Z$181,Z$2),"")</f>
        <v>0</v>
      </c>
      <c r="AA23" s="139">
        <f>IFERROR(COUNTIFS('Məlumatların daxil edilməsi'!$F$2:$F$181,"DF",'Məlumatların daxil edilməsi'!$Z$2:$Z$181,AA$2),"")</f>
        <v>0</v>
      </c>
      <c r="AB23" s="137">
        <f>IFERROR(COUNTIFS('Məlumatların daxil edilməsi'!$F$2:$F$181,"TE",'Məlumatların daxil edilməsi'!$Z$2:$Z$181,AB$2),"")</f>
        <v>0</v>
      </c>
      <c r="AC23" s="138">
        <f>IFERROR(COUNTIFS('Məlumatların daxil edilməsi'!$F$2:$F$181,"TE",'Məlumatların daxil edilməsi'!$Z$2:$Z$181,AC$2),"")</f>
        <v>0</v>
      </c>
      <c r="AD23" s="138">
        <f>IFERROR(COUNTIFS('Məlumatların daxil edilməsi'!$F$2:$F$181,"TE",'Məlumatların daxil edilməsi'!$Z$2:$Z$181,AD$2),"")</f>
        <v>0</v>
      </c>
      <c r="AE23" s="138">
        <f>IFERROR(COUNTIFS('Məlumatların daxil edilməsi'!$F$2:$F$181,"TE",'Məlumatların daxil edilməsi'!$Z$2:$Z$181,AE$2),"")</f>
        <v>0</v>
      </c>
      <c r="AF23" s="139">
        <f>IFERROR(COUNTIFS('Məlumatların daxil edilməsi'!$F$2:$F$181,"TE",'Məlumatların daxil edilməsi'!$Z$2:$Z$181,AF$2),"")</f>
        <v>0</v>
      </c>
      <c r="AG23" s="137">
        <f>IFERROR(COUNTIFS('Məlumatların daxil edilməsi'!$F$2:$F$181,"DDAZ",'Məlumatların daxil edilməsi'!$Z$2:$Z$181,AG$2),"")</f>
        <v>0</v>
      </c>
      <c r="AH23" s="138">
        <f>IFERROR(COUNTIFS('Məlumatların daxil edilməsi'!$F$2:$F$181,"DDAZ",'Məlumatların daxil edilməsi'!$Z$2:$Z$181,AH$2),"")</f>
        <v>0</v>
      </c>
      <c r="AI23" s="138">
        <f>IFERROR(COUNTIFS('Məlumatların daxil edilməsi'!$F$2:$F$181,"DDAZ",'Məlumatların daxil edilməsi'!$Z$2:$Z$181,AI$2),"")</f>
        <v>0</v>
      </c>
      <c r="AJ23" s="138">
        <f>IFERROR(COUNTIFS('Məlumatların daxil edilməsi'!$F$2:$F$181,"DDAZ",'Məlumatların daxil edilməsi'!$Z$2:$Z$181,AJ$2),"")</f>
        <v>0</v>
      </c>
      <c r="AK23" s="139">
        <f>IFERROR(COUNTIFS('Məlumatların daxil edilməsi'!$F$2:$F$181,"DDAZ",'Məlumatların daxil edilməsi'!$Z$2:$Z$181,AK$2),"")</f>
        <v>0</v>
      </c>
      <c r="AL23" s="137">
        <f>IFERROR(COUNTIFS('Məlumatların daxil edilməsi'!$F$2:$F$181,"RU",'Məlumatların daxil edilməsi'!$Z$2:$Z$181,AL$2),"")</f>
        <v>0</v>
      </c>
      <c r="AM23" s="138">
        <f>IFERROR(COUNTIFS('Məlumatların daxil edilməsi'!$F$2:$F$181,"RU",'Məlumatların daxil edilməsi'!$Z$2:$Z$181,AM$2),"")</f>
        <v>0</v>
      </c>
      <c r="AN23" s="138">
        <f>IFERROR(COUNTIFS('Məlumatların daxil edilməsi'!$F$2:$F$181,"RU",'Məlumatların daxil edilməsi'!$Z$2:$Z$181,AN$2),"")</f>
        <v>0</v>
      </c>
      <c r="AO23" s="138">
        <f>IFERROR(COUNTIFS('Məlumatların daxil edilməsi'!$F$2:$F$181,"RU",'Məlumatların daxil edilməsi'!$Z$2:$Z$181,AO$2),"")</f>
        <v>0</v>
      </c>
      <c r="AP23" s="139">
        <f>IFERROR(COUNTIFS('Məlumatların daxil edilməsi'!$F$2:$F$181,"RU",'Məlumatların daxil edilməsi'!$Z$2:$Z$181,AP$2),"")</f>
        <v>0</v>
      </c>
    </row>
    <row r="24" ht="26.25" customHeight="1">
      <c r="A24" s="121"/>
      <c r="B24" s="136"/>
      <c r="C24" s="123" t="str">
        <f t="shared" ref="C24:G24" si="81">C23/$B23</f>
        <v>#DIV/0!</v>
      </c>
      <c r="D24" s="124" t="str">
        <f t="shared" si="81"/>
        <v>#DIV/0!</v>
      </c>
      <c r="E24" s="124" t="str">
        <f t="shared" si="81"/>
        <v>#DIV/0!</v>
      </c>
      <c r="F24" s="124" t="str">
        <f t="shared" si="81"/>
        <v>#DIV/0!</v>
      </c>
      <c r="G24" s="125" t="str">
        <f t="shared" si="81"/>
        <v>#DIV/0!</v>
      </c>
      <c r="H24" s="123" t="str">
        <f t="shared" ref="H24:L24" si="82">H23/SUM($H23:$L23)</f>
        <v>#DIV/0!</v>
      </c>
      <c r="I24" s="124" t="str">
        <f t="shared" si="82"/>
        <v>#DIV/0!</v>
      </c>
      <c r="J24" s="124" t="str">
        <f t="shared" si="82"/>
        <v>#DIV/0!</v>
      </c>
      <c r="K24" s="124" t="str">
        <f t="shared" si="82"/>
        <v>#DIV/0!</v>
      </c>
      <c r="L24" s="125" t="str">
        <f t="shared" si="82"/>
        <v>#DIV/0!</v>
      </c>
      <c r="M24" s="123" t="str">
        <f t="shared" ref="M24:Q24" si="83">M23/SUM($M23:$Q23)</f>
        <v>#DIV/0!</v>
      </c>
      <c r="N24" s="124" t="str">
        <f t="shared" si="83"/>
        <v>#DIV/0!</v>
      </c>
      <c r="O24" s="124" t="str">
        <f t="shared" si="83"/>
        <v>#DIV/0!</v>
      </c>
      <c r="P24" s="124" t="str">
        <f t="shared" si="83"/>
        <v>#DIV/0!</v>
      </c>
      <c r="Q24" s="125" t="str">
        <f t="shared" si="83"/>
        <v>#DIV/0!</v>
      </c>
      <c r="R24" s="123" t="str">
        <f t="shared" ref="R24:V24" si="84">R23/SUM($R23:$V23)</f>
        <v>#DIV/0!</v>
      </c>
      <c r="S24" s="124" t="str">
        <f t="shared" si="84"/>
        <v>#DIV/0!</v>
      </c>
      <c r="T24" s="124" t="str">
        <f t="shared" si="84"/>
        <v>#DIV/0!</v>
      </c>
      <c r="U24" s="124" t="str">
        <f t="shared" si="84"/>
        <v>#DIV/0!</v>
      </c>
      <c r="V24" s="125" t="str">
        <f t="shared" si="84"/>
        <v>#DIV/0!</v>
      </c>
      <c r="W24" s="123" t="str">
        <f t="shared" ref="W24:AA24" si="85">W23/SUM($W23:$AA23)</f>
        <v>#DIV/0!</v>
      </c>
      <c r="X24" s="124" t="str">
        <f t="shared" si="85"/>
        <v>#DIV/0!</v>
      </c>
      <c r="Y24" s="124" t="str">
        <f t="shared" si="85"/>
        <v>#DIV/0!</v>
      </c>
      <c r="Z24" s="124" t="str">
        <f t="shared" si="85"/>
        <v>#DIV/0!</v>
      </c>
      <c r="AA24" s="125" t="str">
        <f t="shared" si="85"/>
        <v>#DIV/0!</v>
      </c>
      <c r="AB24" s="123" t="str">
        <f t="shared" ref="AB24:AF24" si="86">AB23/SUM($M23:$Q23)</f>
        <v>#DIV/0!</v>
      </c>
      <c r="AC24" s="124" t="str">
        <f t="shared" si="86"/>
        <v>#DIV/0!</v>
      </c>
      <c r="AD24" s="124" t="str">
        <f t="shared" si="86"/>
        <v>#DIV/0!</v>
      </c>
      <c r="AE24" s="124" t="str">
        <f t="shared" si="86"/>
        <v>#DIV/0!</v>
      </c>
      <c r="AF24" s="125" t="str">
        <f t="shared" si="86"/>
        <v>#DIV/0!</v>
      </c>
      <c r="AG24" s="123" t="str">
        <f t="shared" ref="AG24:AK24" si="87">AG23/SUM($R23:$V23)</f>
        <v>#DIV/0!</v>
      </c>
      <c r="AH24" s="124" t="str">
        <f t="shared" si="87"/>
        <v>#DIV/0!</v>
      </c>
      <c r="AI24" s="124" t="str">
        <f t="shared" si="87"/>
        <v>#DIV/0!</v>
      </c>
      <c r="AJ24" s="124" t="str">
        <f t="shared" si="87"/>
        <v>#DIV/0!</v>
      </c>
      <c r="AK24" s="125" t="str">
        <f t="shared" si="87"/>
        <v>#DIV/0!</v>
      </c>
      <c r="AL24" s="123" t="str">
        <f t="shared" ref="AL24:AP24" si="88">AL23/SUM($W23:$AA23)</f>
        <v>#DIV/0!</v>
      </c>
      <c r="AM24" s="124" t="str">
        <f t="shared" si="88"/>
        <v>#DIV/0!</v>
      </c>
      <c r="AN24" s="124" t="str">
        <f t="shared" si="88"/>
        <v>#DIV/0!</v>
      </c>
      <c r="AO24" s="124" t="str">
        <f t="shared" si="88"/>
        <v>#DIV/0!</v>
      </c>
      <c r="AP24" s="125" t="str">
        <f t="shared" si="88"/>
        <v>#DIV/0!</v>
      </c>
    </row>
    <row r="25" ht="26.25" customHeight="1">
      <c r="A25" s="140" t="s">
        <v>108</v>
      </c>
      <c r="B25" s="141">
        <f>IFERROR(COUNT('Məlumatların daxil edilməsi'!$AA$2:$AA$181),"")</f>
        <v>0</v>
      </c>
      <c r="C25" s="142">
        <f>IFERROR(COUNTIFS('Məlumatların daxil edilməsi'!$AA$2:$AA$181,C$2),"")</f>
        <v>0</v>
      </c>
      <c r="D25" s="143">
        <f>IFERROR(COUNTIFS('Məlumatların daxil edilməsi'!$AA$2:$AA$181,D$2),"")</f>
        <v>0</v>
      </c>
      <c r="E25" s="143">
        <f>IFERROR(COUNTIFS('Məlumatların daxil edilməsi'!$AA$2:$AA$181,E$2),"")</f>
        <v>0</v>
      </c>
      <c r="F25" s="143">
        <f>IFERROR(COUNTIFS('Məlumatların daxil edilməsi'!$AA$2:$AA$181,F$2),"")</f>
        <v>0</v>
      </c>
      <c r="G25" s="144">
        <f>IFERROR(COUNTIFS('Məlumatların daxil edilməsi'!$AA$2:$AA$181,G$2),"")</f>
        <v>0</v>
      </c>
      <c r="H25" s="142">
        <f>IFERROR(COUNTIFS('Məlumatların daxil edilməsi'!$F$2:$F$181,"AZ",'Məlumatların daxil edilməsi'!$AA$2:$AA$181,H$2),"")</f>
        <v>0</v>
      </c>
      <c r="I25" s="143">
        <f>IFERROR(COUNTIFS('Məlumatların daxil edilməsi'!$F$2:$F$181,"AZ",'Məlumatların daxil edilməsi'!$AA$2:$AA$181,I$2),"")</f>
        <v>0</v>
      </c>
      <c r="J25" s="143">
        <f>IFERROR(COUNTIFS('Məlumatların daxil edilməsi'!$F$2:$F$181,"AZ",'Məlumatların daxil edilməsi'!$AA$2:$AA$181,J$2),"")</f>
        <v>0</v>
      </c>
      <c r="K25" s="143">
        <f>IFERROR(COUNTIFS('Məlumatların daxil edilməsi'!$F$2:$F$181,"AZ",'Məlumatların daxil edilməsi'!$AA$2:$AA$181,K$2),"")</f>
        <v>0</v>
      </c>
      <c r="L25" s="144">
        <f>IFERROR(COUNTIFS('Məlumatların daxil edilməsi'!$F$2:$F$181,"AZ",'Məlumatların daxil edilməsi'!$AA$2:$AA$181,L$2),"")</f>
        <v>0</v>
      </c>
      <c r="M25" s="142">
        <f>IFERROR(COUNTIFS('Məlumatların daxil edilməsi'!$F$2:$F$181,"RİY",'Məlumatların daxil edilməsi'!$AA$2:$AA$181,M$2),"")</f>
        <v>0</v>
      </c>
      <c r="N25" s="143">
        <f>IFERROR(COUNTIFS('Məlumatların daxil edilməsi'!$F$2:$F$181,"RİY",'Məlumatların daxil edilməsi'!$AA$2:$AA$181,N$2),"")</f>
        <v>0</v>
      </c>
      <c r="O25" s="143">
        <f>IFERROR(COUNTIFS('Məlumatların daxil edilməsi'!$F$2:$F$181,"RİY",'Məlumatların daxil edilməsi'!$AA$2:$AA$181,O$2),"")</f>
        <v>0</v>
      </c>
      <c r="P25" s="143">
        <f>IFERROR(COUNTIFS('Məlumatların daxil edilməsi'!$F$2:$F$181,"RİY",'Məlumatların daxil edilməsi'!$AA$2:$AA$181,P$2),"")</f>
        <v>0</v>
      </c>
      <c r="Q25" s="144">
        <f>IFERROR(COUNTIFS('Məlumatların daxil edilməsi'!$F$2:$F$181,"RİY",'Məlumatların daxil edilməsi'!$AA$2:$AA$181,Q$2),"")</f>
        <v>0</v>
      </c>
      <c r="R25" s="142">
        <f>IFERROR(COUNTIFS('Məlumatların daxil edilməsi'!$F$2:$F$181,"İNG",'Məlumatların daxil edilməsi'!$AA$2:$AA$181,R$2),"")</f>
        <v>0</v>
      </c>
      <c r="S25" s="143">
        <f>IFERROR(COUNTIFS('Məlumatların daxil edilməsi'!$F$2:$F$181,"İNG",'Məlumatların daxil edilməsi'!$AA$2:$AA$181,S$2),"")</f>
        <v>0</v>
      </c>
      <c r="T25" s="143">
        <f>IFERROR(COUNTIFS('Məlumatların daxil edilməsi'!$F$2:$F$181,"İNG",'Məlumatların daxil edilməsi'!$AA$2:$AA$181,T$2),"")</f>
        <v>0</v>
      </c>
      <c r="U25" s="143">
        <f>IFERROR(COUNTIFS('Məlumatların daxil edilməsi'!$F$2:$F$181,"İNG",'Məlumatların daxil edilməsi'!$AA$2:$AA$181,U$2),"")</f>
        <v>0</v>
      </c>
      <c r="V25" s="144">
        <f>IFERROR(COUNTIFS('Məlumatların daxil edilməsi'!$F$2:$F$181,"İNG",'Məlumatların daxil edilməsi'!$AA$2:$AA$181,V$2),"")</f>
        <v>0</v>
      </c>
      <c r="W25" s="142">
        <f>IFERROR(COUNTIFS('Məlumatların daxil edilməsi'!$F$2:$F$181,"DF",'Məlumatların daxil edilməsi'!$AA$2:$AA$181,W$2),"")</f>
        <v>0</v>
      </c>
      <c r="X25" s="143">
        <f>IFERROR(COUNTIFS('Məlumatların daxil edilməsi'!$F$2:$F$181,"DF",'Məlumatların daxil edilməsi'!$AA$2:$AA$181,X$2),"")</f>
        <v>0</v>
      </c>
      <c r="Y25" s="143">
        <f>IFERROR(COUNTIFS('Məlumatların daxil edilməsi'!$F$2:$F$181,"DF",'Məlumatların daxil edilməsi'!$AA$2:$AA$181,Y$2),"")</f>
        <v>0</v>
      </c>
      <c r="Z25" s="143">
        <f>IFERROR(COUNTIFS('Məlumatların daxil edilməsi'!$F$2:$F$181,"DF",'Məlumatların daxil edilməsi'!$AA$2:$AA$181,Z$2),"")</f>
        <v>0</v>
      </c>
      <c r="AA25" s="144">
        <f>IFERROR(COUNTIFS('Məlumatların daxil edilməsi'!$F$2:$F$181,"DF",'Məlumatların daxil edilməsi'!$AA$2:$AA$181,AA$2),"")</f>
        <v>0</v>
      </c>
      <c r="AB25" s="142">
        <f>IFERROR(COUNTIFS('Məlumatların daxil edilməsi'!$F$2:$F$181,"TE",'Məlumatların daxil edilməsi'!$AA$2:$AA$181,AB$2),"")</f>
        <v>0</v>
      </c>
      <c r="AC25" s="143">
        <f>IFERROR(COUNTIFS('Məlumatların daxil edilməsi'!$F$2:$F$181,"TE",'Məlumatların daxil edilməsi'!$AA$2:$AA$181,AC$2),"")</f>
        <v>0</v>
      </c>
      <c r="AD25" s="143">
        <f>IFERROR(COUNTIFS('Məlumatların daxil edilməsi'!$F$2:$F$181,"TE",'Məlumatların daxil edilməsi'!$AA$2:$AA$181,AD$2),"")</f>
        <v>0</v>
      </c>
      <c r="AE25" s="143">
        <f>IFERROR(COUNTIFS('Məlumatların daxil edilməsi'!$F$2:$F$181,"TE",'Məlumatların daxil edilməsi'!$AA$2:$AA$181,AE$2),"")</f>
        <v>0</v>
      </c>
      <c r="AF25" s="144">
        <f>IFERROR(COUNTIFS('Məlumatların daxil edilməsi'!$F$2:$F$181,"TE",'Məlumatların daxil edilməsi'!$AA$2:$AA$181,AF$2),"")</f>
        <v>0</v>
      </c>
      <c r="AG25" s="142">
        <f>IFERROR(COUNTIFS('Məlumatların daxil edilməsi'!$F$2:$F$181,"DDAZ",'Məlumatların daxil edilməsi'!$AA$2:$AA$181,AG$2),"")</f>
        <v>0</v>
      </c>
      <c r="AH25" s="143">
        <f>IFERROR(COUNTIFS('Məlumatların daxil edilməsi'!$F$2:$F$181,"DDAZ",'Məlumatların daxil edilməsi'!$AA$2:$AA$181,AH$2),"")</f>
        <v>0</v>
      </c>
      <c r="AI25" s="143">
        <f>IFERROR(COUNTIFS('Məlumatların daxil edilməsi'!$F$2:$F$181,"DDAZ",'Məlumatların daxil edilməsi'!$AA$2:$AA$181,AI$2),"")</f>
        <v>0</v>
      </c>
      <c r="AJ25" s="143">
        <f>IFERROR(COUNTIFS('Məlumatların daxil edilməsi'!$F$2:$F$181,"DDAZ",'Məlumatların daxil edilməsi'!$AA$2:$AA$181,AJ$2),"")</f>
        <v>0</v>
      </c>
      <c r="AK25" s="144">
        <f>IFERROR(COUNTIFS('Məlumatların daxil edilməsi'!$F$2:$F$181,"DDAZ",'Məlumatların daxil edilməsi'!$AA$2:$AA$181,AK$2),"")</f>
        <v>0</v>
      </c>
      <c r="AL25" s="142">
        <f>IFERROR(COUNTIFS('Məlumatların daxil edilməsi'!$F$2:$F$181,"RU",'Məlumatların daxil edilməsi'!$AA$2:$AA$181,AL$2),"")</f>
        <v>0</v>
      </c>
      <c r="AM25" s="143">
        <f>IFERROR(COUNTIFS('Məlumatların daxil edilməsi'!$F$2:$F$181,"RU",'Məlumatların daxil edilməsi'!$AA$2:$AA$181,AM$2),"")</f>
        <v>0</v>
      </c>
      <c r="AN25" s="143">
        <f>IFERROR(COUNTIFS('Məlumatların daxil edilməsi'!$F$2:$F$181,"RU",'Məlumatların daxil edilməsi'!$AA$2:$AA$181,AN$2),"")</f>
        <v>0</v>
      </c>
      <c r="AO25" s="143">
        <f>IFERROR(COUNTIFS('Məlumatların daxil edilməsi'!$F$2:$F$181,"RU",'Məlumatların daxil edilməsi'!$AA$2:$AA$181,AO$2),"")</f>
        <v>0</v>
      </c>
      <c r="AP25" s="144">
        <f>IFERROR(COUNTIFS('Məlumatların daxil edilməsi'!$F$2:$F$181,"RU",'Məlumatların daxil edilməsi'!$AA$2:$AA$181,AP$2),"")</f>
        <v>0</v>
      </c>
    </row>
    <row r="26" ht="26.25" customHeight="1">
      <c r="A26" s="121"/>
      <c r="B26" s="157"/>
      <c r="C26" s="145" t="str">
        <f t="shared" ref="C26:G26" si="89">C25/$B25</f>
        <v>#DIV/0!</v>
      </c>
      <c r="D26" s="146" t="str">
        <f t="shared" si="89"/>
        <v>#DIV/0!</v>
      </c>
      <c r="E26" s="146" t="str">
        <f t="shared" si="89"/>
        <v>#DIV/0!</v>
      </c>
      <c r="F26" s="146" t="str">
        <f t="shared" si="89"/>
        <v>#DIV/0!</v>
      </c>
      <c r="G26" s="147" t="str">
        <f t="shared" si="89"/>
        <v>#DIV/0!</v>
      </c>
      <c r="H26" s="145" t="str">
        <f t="shared" ref="H26:L26" si="90">H25/SUM($H25:$L25)</f>
        <v>#DIV/0!</v>
      </c>
      <c r="I26" s="146" t="str">
        <f t="shared" si="90"/>
        <v>#DIV/0!</v>
      </c>
      <c r="J26" s="146" t="str">
        <f t="shared" si="90"/>
        <v>#DIV/0!</v>
      </c>
      <c r="K26" s="146" t="str">
        <f t="shared" si="90"/>
        <v>#DIV/0!</v>
      </c>
      <c r="L26" s="147" t="str">
        <f t="shared" si="90"/>
        <v>#DIV/0!</v>
      </c>
      <c r="M26" s="145" t="str">
        <f t="shared" ref="M26:Q26" si="91">M25/SUM($M25:$Q25)</f>
        <v>#DIV/0!</v>
      </c>
      <c r="N26" s="146" t="str">
        <f t="shared" si="91"/>
        <v>#DIV/0!</v>
      </c>
      <c r="O26" s="146" t="str">
        <f t="shared" si="91"/>
        <v>#DIV/0!</v>
      </c>
      <c r="P26" s="146" t="str">
        <f t="shared" si="91"/>
        <v>#DIV/0!</v>
      </c>
      <c r="Q26" s="147" t="str">
        <f t="shared" si="91"/>
        <v>#DIV/0!</v>
      </c>
      <c r="R26" s="145" t="str">
        <f t="shared" ref="R26:V26" si="92">R25/SUM($R25:$V25)</f>
        <v>#DIV/0!</v>
      </c>
      <c r="S26" s="146" t="str">
        <f t="shared" si="92"/>
        <v>#DIV/0!</v>
      </c>
      <c r="T26" s="146" t="str">
        <f t="shared" si="92"/>
        <v>#DIV/0!</v>
      </c>
      <c r="U26" s="146" t="str">
        <f t="shared" si="92"/>
        <v>#DIV/0!</v>
      </c>
      <c r="V26" s="147" t="str">
        <f t="shared" si="92"/>
        <v>#DIV/0!</v>
      </c>
      <c r="W26" s="145" t="str">
        <f t="shared" ref="W26:AA26" si="93">W25/SUM($W25:$AA25)</f>
        <v>#DIV/0!</v>
      </c>
      <c r="X26" s="146" t="str">
        <f t="shared" si="93"/>
        <v>#DIV/0!</v>
      </c>
      <c r="Y26" s="146" t="str">
        <f t="shared" si="93"/>
        <v>#DIV/0!</v>
      </c>
      <c r="Z26" s="146" t="str">
        <f t="shared" si="93"/>
        <v>#DIV/0!</v>
      </c>
      <c r="AA26" s="147" t="str">
        <f t="shared" si="93"/>
        <v>#DIV/0!</v>
      </c>
      <c r="AB26" s="145" t="str">
        <f t="shared" ref="AB26:AF26" si="94">AB25/SUM($M25:$Q25)</f>
        <v>#DIV/0!</v>
      </c>
      <c r="AC26" s="146" t="str">
        <f t="shared" si="94"/>
        <v>#DIV/0!</v>
      </c>
      <c r="AD26" s="146" t="str">
        <f t="shared" si="94"/>
        <v>#DIV/0!</v>
      </c>
      <c r="AE26" s="146" t="str">
        <f t="shared" si="94"/>
        <v>#DIV/0!</v>
      </c>
      <c r="AF26" s="147" t="str">
        <f t="shared" si="94"/>
        <v>#DIV/0!</v>
      </c>
      <c r="AG26" s="145" t="str">
        <f t="shared" ref="AG26:AK26" si="95">AG25/SUM($R25:$V25)</f>
        <v>#DIV/0!</v>
      </c>
      <c r="AH26" s="146" t="str">
        <f t="shared" si="95"/>
        <v>#DIV/0!</v>
      </c>
      <c r="AI26" s="146" t="str">
        <f t="shared" si="95"/>
        <v>#DIV/0!</v>
      </c>
      <c r="AJ26" s="146" t="str">
        <f t="shared" si="95"/>
        <v>#DIV/0!</v>
      </c>
      <c r="AK26" s="147" t="str">
        <f t="shared" si="95"/>
        <v>#DIV/0!</v>
      </c>
      <c r="AL26" s="145" t="str">
        <f t="shared" ref="AL26:AP26" si="96">AL25/SUM($W25:$AA25)</f>
        <v>#DIV/0!</v>
      </c>
      <c r="AM26" s="146" t="str">
        <f t="shared" si="96"/>
        <v>#DIV/0!</v>
      </c>
      <c r="AN26" s="146" t="str">
        <f t="shared" si="96"/>
        <v>#DIV/0!</v>
      </c>
      <c r="AO26" s="146" t="str">
        <f t="shared" si="96"/>
        <v>#DIV/0!</v>
      </c>
      <c r="AP26" s="147" t="str">
        <f t="shared" si="96"/>
        <v>#DIV/0!</v>
      </c>
    </row>
    <row r="27" ht="26.25" customHeight="1">
      <c r="A27" s="148" t="s">
        <v>109</v>
      </c>
      <c r="B27" s="149">
        <f>IFERROR(COUNT('Məlumatların daxil edilməsi'!$AB$2:$AB$181),"")</f>
        <v>0</v>
      </c>
      <c r="C27" s="150">
        <f>IFERROR(COUNTIFS('Məlumatların daxil edilməsi'!$AB$2:$AB$181,C$2),"")</f>
        <v>0</v>
      </c>
      <c r="D27" s="151">
        <f>IFERROR(COUNTIFS('Məlumatların daxil edilməsi'!$AB$2:$AB$181,D$2),"")</f>
        <v>0</v>
      </c>
      <c r="E27" s="151">
        <f>IFERROR(COUNTIFS('Məlumatların daxil edilməsi'!$AB$2:$AB$181,E$2),"")</f>
        <v>0</v>
      </c>
      <c r="F27" s="151">
        <f>IFERROR(COUNTIFS('Məlumatların daxil edilməsi'!$AB$2:$AB$181,F$2),"")</f>
        <v>0</v>
      </c>
      <c r="G27" s="152">
        <f>IFERROR(COUNTIFS('Məlumatların daxil edilməsi'!$AB$2:$AB$181,G$2),"")</f>
        <v>0</v>
      </c>
      <c r="H27" s="150">
        <f>IFERROR(COUNTIFS('Məlumatların daxil edilməsi'!$F$2:$F$181,"AZ",'Məlumatların daxil edilməsi'!$AB$2:$AB$181,H$2),"")</f>
        <v>0</v>
      </c>
      <c r="I27" s="151">
        <f>IFERROR(COUNTIFS('Məlumatların daxil edilməsi'!$F$2:$F$181,"AZ",'Məlumatların daxil edilməsi'!$AB$2:$AB$181,I$2),"")</f>
        <v>0</v>
      </c>
      <c r="J27" s="151">
        <f>IFERROR(COUNTIFS('Məlumatların daxil edilməsi'!$F$2:$F$181,"AZ",'Məlumatların daxil edilməsi'!$AB$2:$AB$181,J$2),"")</f>
        <v>0</v>
      </c>
      <c r="K27" s="151">
        <f>IFERROR(COUNTIFS('Məlumatların daxil edilməsi'!$F$2:$F$181,"AZ",'Məlumatların daxil edilməsi'!$AB$2:$AB$181,K$2),"")</f>
        <v>0</v>
      </c>
      <c r="L27" s="152">
        <f>IFERROR(COUNTIFS('Məlumatların daxil edilməsi'!$F$2:$F$181,"AZ",'Məlumatların daxil edilməsi'!$AB$2:$AB$181,L$2),"")</f>
        <v>0</v>
      </c>
      <c r="M27" s="150">
        <f>IFERROR(COUNTIFS('Məlumatların daxil edilməsi'!$F$2:$F$181,"RİY",'Məlumatların daxil edilməsi'!$AB$2:$AB$181,M$2),"")</f>
        <v>0</v>
      </c>
      <c r="N27" s="151">
        <f>IFERROR(COUNTIFS('Məlumatların daxil edilməsi'!$F$2:$F$181,"RİY",'Məlumatların daxil edilməsi'!$AB$2:$AB$181,N$2),"")</f>
        <v>0</v>
      </c>
      <c r="O27" s="151">
        <f>IFERROR(COUNTIFS('Məlumatların daxil edilməsi'!$F$2:$F$181,"RİY",'Məlumatların daxil edilməsi'!$AB$2:$AB$181,O$2),"")</f>
        <v>0</v>
      </c>
      <c r="P27" s="151">
        <f>IFERROR(COUNTIFS('Məlumatların daxil edilməsi'!$F$2:$F$181,"RİY",'Məlumatların daxil edilməsi'!$AB$2:$AB$181,P$2),"")</f>
        <v>0</v>
      </c>
      <c r="Q27" s="152">
        <f>IFERROR(COUNTIFS('Məlumatların daxil edilməsi'!$F$2:$F$181,"RİY",'Məlumatların daxil edilməsi'!$AB$2:$AB$181,Q$2),"")</f>
        <v>0</v>
      </c>
      <c r="R27" s="150">
        <f>IFERROR(COUNTIFS('Məlumatların daxil edilməsi'!$F$2:$F$181,"İNG",'Məlumatların daxil edilməsi'!$AB$2:$AB$181,R$2),"")</f>
        <v>0</v>
      </c>
      <c r="S27" s="151">
        <f>IFERROR(COUNTIFS('Məlumatların daxil edilməsi'!$F$2:$F$181,"İNG",'Məlumatların daxil edilməsi'!$AB$2:$AB$181,S$2),"")</f>
        <v>0</v>
      </c>
      <c r="T27" s="151">
        <f>IFERROR(COUNTIFS('Məlumatların daxil edilməsi'!$F$2:$F$181,"İNG",'Məlumatların daxil edilməsi'!$AB$2:$AB$181,T$2),"")</f>
        <v>0</v>
      </c>
      <c r="U27" s="151">
        <f>IFERROR(COUNTIFS('Məlumatların daxil edilməsi'!$F$2:$F$181,"İNG",'Məlumatların daxil edilməsi'!$AB$2:$AB$181,U$2),"")</f>
        <v>0</v>
      </c>
      <c r="V27" s="152">
        <f>IFERROR(COUNTIFS('Məlumatların daxil edilməsi'!$F$2:$F$181,"İNG",'Məlumatların daxil edilməsi'!$AB$2:$AB$181,V$2),"")</f>
        <v>0</v>
      </c>
      <c r="W27" s="150">
        <f>IFERROR(COUNTIFS('Məlumatların daxil edilməsi'!$F$2:$F$181,"DF",'Məlumatların daxil edilməsi'!$AB$2:$AB$181,W$2),"")</f>
        <v>0</v>
      </c>
      <c r="X27" s="151">
        <f>IFERROR(COUNTIFS('Məlumatların daxil edilməsi'!$F$2:$F$181,"DF",'Məlumatların daxil edilməsi'!$AB$2:$AB$181,X$2),"")</f>
        <v>0</v>
      </c>
      <c r="Y27" s="151">
        <f>IFERROR(COUNTIFS('Məlumatların daxil edilməsi'!$F$2:$F$181,"DF",'Məlumatların daxil edilməsi'!$AB$2:$AB$181,Y$2),"")</f>
        <v>0</v>
      </c>
      <c r="Z27" s="151">
        <f>IFERROR(COUNTIFS('Məlumatların daxil edilməsi'!$F$2:$F$181,"DF",'Məlumatların daxil edilməsi'!$AB$2:$AB$181,Z$2),"")</f>
        <v>0</v>
      </c>
      <c r="AA27" s="152">
        <f>IFERROR(COUNTIFS('Məlumatların daxil edilməsi'!$F$2:$F$181,"DF",'Məlumatların daxil edilməsi'!$AB$2:$AB$181,AA$2),"")</f>
        <v>0</v>
      </c>
      <c r="AB27" s="150">
        <f>IFERROR(COUNTIFS('Məlumatların daxil edilməsi'!$F$2:$F$181,"TE",'Məlumatların daxil edilməsi'!$AB$2:$AB$181,AB$2),"")</f>
        <v>0</v>
      </c>
      <c r="AC27" s="151">
        <f>IFERROR(COUNTIFS('Məlumatların daxil edilməsi'!$F$2:$F$181,"TE",'Məlumatların daxil edilməsi'!$AB$2:$AB$181,AC$2),"")</f>
        <v>0</v>
      </c>
      <c r="AD27" s="151">
        <f>IFERROR(COUNTIFS('Məlumatların daxil edilməsi'!$F$2:$F$181,"TE",'Məlumatların daxil edilməsi'!$AB$2:$AB$181,AD$2),"")</f>
        <v>0</v>
      </c>
      <c r="AE27" s="151">
        <f>IFERROR(COUNTIFS('Məlumatların daxil edilməsi'!$F$2:$F$181,"TE",'Məlumatların daxil edilməsi'!$AB$2:$AB$181,AE$2),"")</f>
        <v>0</v>
      </c>
      <c r="AF27" s="152">
        <f>IFERROR(COUNTIFS('Məlumatların daxil edilməsi'!$F$2:$F$181,"TE",'Məlumatların daxil edilməsi'!$AB$2:$AB$181,AF$2),"")</f>
        <v>0</v>
      </c>
      <c r="AG27" s="150">
        <f>IFERROR(COUNTIFS('Məlumatların daxil edilməsi'!$F$2:$F$181,"DDAZ",'Məlumatların daxil edilməsi'!$AB$2:$AB$181,AG$2),"")</f>
        <v>0</v>
      </c>
      <c r="AH27" s="151">
        <f>IFERROR(COUNTIFS('Məlumatların daxil edilməsi'!$F$2:$F$181,"DDAZ",'Məlumatların daxil edilməsi'!$AB$2:$AB$181,AH$2),"")</f>
        <v>0</v>
      </c>
      <c r="AI27" s="151">
        <f>IFERROR(COUNTIFS('Məlumatların daxil edilməsi'!$F$2:$F$181,"DDAZ",'Məlumatların daxil edilməsi'!$AB$2:$AB$181,AI$2),"")</f>
        <v>0</v>
      </c>
      <c r="AJ27" s="151">
        <f>IFERROR(COUNTIFS('Məlumatların daxil edilməsi'!$F$2:$F$181,"DDAZ",'Məlumatların daxil edilməsi'!$AB$2:$AB$181,AJ$2),"")</f>
        <v>0</v>
      </c>
      <c r="AK27" s="152">
        <f>IFERROR(COUNTIFS('Məlumatların daxil edilməsi'!$F$2:$F$181,"DDAZ",'Məlumatların daxil edilməsi'!$AB$2:$AB$181,AK$2),"")</f>
        <v>0</v>
      </c>
      <c r="AL27" s="150">
        <f>IFERROR(COUNTIFS('Məlumatların daxil edilməsi'!$F$2:$F$181,"RU",'Məlumatların daxil edilməsi'!$AB$2:$AB$181,AL$2),"")</f>
        <v>0</v>
      </c>
      <c r="AM27" s="151">
        <f>IFERROR(COUNTIFS('Məlumatların daxil edilməsi'!$F$2:$F$181,"RU",'Məlumatların daxil edilməsi'!$AB$2:$AB$181,AM$2),"")</f>
        <v>0</v>
      </c>
      <c r="AN27" s="151">
        <f>IFERROR(COUNTIFS('Məlumatların daxil edilməsi'!$F$2:$F$181,"RU",'Məlumatların daxil edilməsi'!$AB$2:$AB$181,AN$2),"")</f>
        <v>0</v>
      </c>
      <c r="AO27" s="151">
        <f>IFERROR(COUNTIFS('Məlumatların daxil edilməsi'!$F$2:$F$181,"RU",'Məlumatların daxil edilməsi'!$AB$2:$AB$181,AO$2),"")</f>
        <v>0</v>
      </c>
      <c r="AP27" s="152">
        <f>IFERROR(COUNTIFS('Məlumatların daxil edilməsi'!$F$2:$F$181,"RU",'Məlumatların daxil edilməsi'!$AB$2:$AB$181,AP$2),"")</f>
        <v>0</v>
      </c>
    </row>
    <row r="28" ht="26.25" customHeight="1">
      <c r="A28" s="121"/>
      <c r="B28" s="153"/>
      <c r="C28" s="154" t="str">
        <f t="shared" ref="C28:G28" si="97">C27/$B27</f>
        <v>#DIV/0!</v>
      </c>
      <c r="D28" s="155" t="str">
        <f t="shared" si="97"/>
        <v>#DIV/0!</v>
      </c>
      <c r="E28" s="155" t="str">
        <f t="shared" si="97"/>
        <v>#DIV/0!</v>
      </c>
      <c r="F28" s="155" t="str">
        <f t="shared" si="97"/>
        <v>#DIV/0!</v>
      </c>
      <c r="G28" s="156" t="str">
        <f t="shared" si="97"/>
        <v>#DIV/0!</v>
      </c>
      <c r="H28" s="154" t="str">
        <f t="shared" ref="H28:L28" si="98">H27/SUM($H27:$L27)</f>
        <v>#DIV/0!</v>
      </c>
      <c r="I28" s="155" t="str">
        <f t="shared" si="98"/>
        <v>#DIV/0!</v>
      </c>
      <c r="J28" s="155" t="str">
        <f t="shared" si="98"/>
        <v>#DIV/0!</v>
      </c>
      <c r="K28" s="155" t="str">
        <f t="shared" si="98"/>
        <v>#DIV/0!</v>
      </c>
      <c r="L28" s="156" t="str">
        <f t="shared" si="98"/>
        <v>#DIV/0!</v>
      </c>
      <c r="M28" s="154" t="str">
        <f t="shared" ref="M28:Q28" si="99">M27/SUM($M27:$Q27)</f>
        <v>#DIV/0!</v>
      </c>
      <c r="N28" s="155" t="str">
        <f t="shared" si="99"/>
        <v>#DIV/0!</v>
      </c>
      <c r="O28" s="155" t="str">
        <f t="shared" si="99"/>
        <v>#DIV/0!</v>
      </c>
      <c r="P28" s="155" t="str">
        <f t="shared" si="99"/>
        <v>#DIV/0!</v>
      </c>
      <c r="Q28" s="156" t="str">
        <f t="shared" si="99"/>
        <v>#DIV/0!</v>
      </c>
      <c r="R28" s="154" t="str">
        <f t="shared" ref="R28:V28" si="100">R27/SUM($R27:$V27)</f>
        <v>#DIV/0!</v>
      </c>
      <c r="S28" s="155" t="str">
        <f t="shared" si="100"/>
        <v>#DIV/0!</v>
      </c>
      <c r="T28" s="155" t="str">
        <f t="shared" si="100"/>
        <v>#DIV/0!</v>
      </c>
      <c r="U28" s="155" t="str">
        <f t="shared" si="100"/>
        <v>#DIV/0!</v>
      </c>
      <c r="V28" s="156" t="str">
        <f t="shared" si="100"/>
        <v>#DIV/0!</v>
      </c>
      <c r="W28" s="154" t="str">
        <f t="shared" ref="W28:AA28" si="101">W27/SUM($W27:$AA27)</f>
        <v>#DIV/0!</v>
      </c>
      <c r="X28" s="155" t="str">
        <f t="shared" si="101"/>
        <v>#DIV/0!</v>
      </c>
      <c r="Y28" s="155" t="str">
        <f t="shared" si="101"/>
        <v>#DIV/0!</v>
      </c>
      <c r="Z28" s="155" t="str">
        <f t="shared" si="101"/>
        <v>#DIV/0!</v>
      </c>
      <c r="AA28" s="156" t="str">
        <f t="shared" si="101"/>
        <v>#DIV/0!</v>
      </c>
      <c r="AB28" s="154" t="str">
        <f t="shared" ref="AB28:AF28" si="102">AB27/SUM($M27:$Q27)</f>
        <v>#DIV/0!</v>
      </c>
      <c r="AC28" s="155" t="str">
        <f t="shared" si="102"/>
        <v>#DIV/0!</v>
      </c>
      <c r="AD28" s="155" t="str">
        <f t="shared" si="102"/>
        <v>#DIV/0!</v>
      </c>
      <c r="AE28" s="155" t="str">
        <f t="shared" si="102"/>
        <v>#DIV/0!</v>
      </c>
      <c r="AF28" s="156" t="str">
        <f t="shared" si="102"/>
        <v>#DIV/0!</v>
      </c>
      <c r="AG28" s="154" t="str">
        <f t="shared" ref="AG28:AK28" si="103">AG27/SUM($R27:$V27)</f>
        <v>#DIV/0!</v>
      </c>
      <c r="AH28" s="155" t="str">
        <f t="shared" si="103"/>
        <v>#DIV/0!</v>
      </c>
      <c r="AI28" s="155" t="str">
        <f t="shared" si="103"/>
        <v>#DIV/0!</v>
      </c>
      <c r="AJ28" s="155" t="str">
        <f t="shared" si="103"/>
        <v>#DIV/0!</v>
      </c>
      <c r="AK28" s="156" t="str">
        <f t="shared" si="103"/>
        <v>#DIV/0!</v>
      </c>
      <c r="AL28" s="154" t="str">
        <f t="shared" ref="AL28:AP28" si="104">AL27/SUM($W27:$AA27)</f>
        <v>#DIV/0!</v>
      </c>
      <c r="AM28" s="155" t="str">
        <f t="shared" si="104"/>
        <v>#DIV/0!</v>
      </c>
      <c r="AN28" s="155" t="str">
        <f t="shared" si="104"/>
        <v>#DIV/0!</v>
      </c>
      <c r="AO28" s="155" t="str">
        <f t="shared" si="104"/>
        <v>#DIV/0!</v>
      </c>
      <c r="AP28" s="156" t="str">
        <f t="shared" si="104"/>
        <v>#DIV/0!</v>
      </c>
    </row>
    <row r="29" ht="26.25" customHeight="1">
      <c r="A29" s="140" t="s">
        <v>110</v>
      </c>
      <c r="B29" s="141">
        <f>IFERROR(COUNT('Məlumatların daxil edilməsi'!$AC$2:$AC$181),"")</f>
        <v>0</v>
      </c>
      <c r="C29" s="142">
        <f>IFERROR(COUNTIFS('Məlumatların daxil edilməsi'!$AC$2:$AC$181,C$2),"")</f>
        <v>0</v>
      </c>
      <c r="D29" s="143">
        <f>IFERROR(COUNTIFS('Məlumatların daxil edilməsi'!$AC$2:$AC$181,D$2),"")</f>
        <v>0</v>
      </c>
      <c r="E29" s="143">
        <f>IFERROR(COUNTIFS('Məlumatların daxil edilməsi'!$AC$2:$AC$181,E$2),"")</f>
        <v>0</v>
      </c>
      <c r="F29" s="143">
        <f>IFERROR(COUNTIFS('Məlumatların daxil edilməsi'!$AC$2:$AC$181,F$2),"")</f>
        <v>0</v>
      </c>
      <c r="G29" s="144">
        <f>IFERROR(COUNTIFS('Məlumatların daxil edilməsi'!$AC$2:$AC$181,G$2),"")</f>
        <v>0</v>
      </c>
      <c r="H29" s="142">
        <f>IFERROR(COUNTIFS('Məlumatların daxil edilməsi'!$F$2:$F$181,"AZ",'Məlumatların daxil edilməsi'!$AC$2:$AC$181,H$2),"")</f>
        <v>0</v>
      </c>
      <c r="I29" s="143">
        <f>IFERROR(COUNTIFS('Məlumatların daxil edilməsi'!$F$2:$F$181,"AZ",'Məlumatların daxil edilməsi'!$AC$2:$AC$181,I$2),"")</f>
        <v>0</v>
      </c>
      <c r="J29" s="143">
        <f>IFERROR(COUNTIFS('Məlumatların daxil edilməsi'!$F$2:$F$181,"AZ",'Məlumatların daxil edilməsi'!$AC$2:$AC$181,J$2),"")</f>
        <v>0</v>
      </c>
      <c r="K29" s="143">
        <f>IFERROR(COUNTIFS('Məlumatların daxil edilməsi'!$F$2:$F$181,"AZ",'Məlumatların daxil edilməsi'!$AC$2:$AC$181,K$2),"")</f>
        <v>0</v>
      </c>
      <c r="L29" s="144">
        <f>IFERROR(COUNTIFS('Məlumatların daxil edilməsi'!$F$2:$F$181,"AZ",'Məlumatların daxil edilməsi'!$AC$2:$AC$181,L$2),"")</f>
        <v>0</v>
      </c>
      <c r="M29" s="142">
        <f>IFERROR(COUNTIFS('Məlumatların daxil edilməsi'!$F$2:$F$181,"RİY",'Məlumatların daxil edilməsi'!$AC$2:$AC$181,M$2),"")</f>
        <v>0</v>
      </c>
      <c r="N29" s="143">
        <f>IFERROR(COUNTIFS('Məlumatların daxil edilməsi'!$F$2:$F$181,"RİY",'Məlumatların daxil edilməsi'!$AC$2:$AC$181,N$2),"")</f>
        <v>0</v>
      </c>
      <c r="O29" s="143">
        <f>IFERROR(COUNTIFS('Məlumatların daxil edilməsi'!$F$2:$F$181,"RİY",'Məlumatların daxil edilməsi'!$AC$2:$AC$181,O$2),"")</f>
        <v>0</v>
      </c>
      <c r="P29" s="143">
        <f>IFERROR(COUNTIFS('Məlumatların daxil edilməsi'!$F$2:$F$181,"RİY",'Məlumatların daxil edilməsi'!$AC$2:$AC$181,P$2),"")</f>
        <v>0</v>
      </c>
      <c r="Q29" s="144">
        <f>IFERROR(COUNTIFS('Məlumatların daxil edilməsi'!$F$2:$F$181,"RİY",'Məlumatların daxil edilməsi'!$AC$2:$AC$181,Q$2),"")</f>
        <v>0</v>
      </c>
      <c r="R29" s="142">
        <f>IFERROR(COUNTIFS('Məlumatların daxil edilməsi'!$F$2:$F$181,"İNG",'Məlumatların daxil edilməsi'!$AC$2:$AC$181,R$2),"")</f>
        <v>0</v>
      </c>
      <c r="S29" s="143">
        <f>IFERROR(COUNTIFS('Məlumatların daxil edilməsi'!$F$2:$F$181,"İNG",'Məlumatların daxil edilməsi'!$AC$2:$AC$181,S$2),"")</f>
        <v>0</v>
      </c>
      <c r="T29" s="143">
        <f>IFERROR(COUNTIFS('Məlumatların daxil edilməsi'!$F$2:$F$181,"İNG",'Məlumatların daxil edilməsi'!$AC$2:$AC$181,T$2),"")</f>
        <v>0</v>
      </c>
      <c r="U29" s="143">
        <f>IFERROR(COUNTIFS('Məlumatların daxil edilməsi'!$F$2:$F$181,"İNG",'Məlumatların daxil edilməsi'!$AC$2:$AC$181,U$2),"")</f>
        <v>0</v>
      </c>
      <c r="V29" s="144">
        <f>IFERROR(COUNTIFS('Məlumatların daxil edilməsi'!$F$2:$F$181,"İNG",'Məlumatların daxil edilməsi'!$AC$2:$AC$181,V$2),"")</f>
        <v>0</v>
      </c>
      <c r="W29" s="142">
        <f>IFERROR(COUNTIFS('Məlumatların daxil edilməsi'!$F$2:$F$181,"DF",'Məlumatların daxil edilməsi'!$AC$2:$AC$181,W$2),"")</f>
        <v>0</v>
      </c>
      <c r="X29" s="143">
        <f>IFERROR(COUNTIFS('Məlumatların daxil edilməsi'!$F$2:$F$181,"DF",'Məlumatların daxil edilməsi'!$AC$2:$AC$181,X$2),"")</f>
        <v>0</v>
      </c>
      <c r="Y29" s="143">
        <f>IFERROR(COUNTIFS('Məlumatların daxil edilməsi'!$F$2:$F$181,"DF",'Məlumatların daxil edilməsi'!$AC$2:$AC$181,Y$2),"")</f>
        <v>0</v>
      </c>
      <c r="Z29" s="143">
        <f>IFERROR(COUNTIFS('Məlumatların daxil edilməsi'!$F$2:$F$181,"DF",'Məlumatların daxil edilməsi'!$AC$2:$AC$181,Z$2),"")</f>
        <v>0</v>
      </c>
      <c r="AA29" s="144">
        <f>IFERROR(COUNTIFS('Məlumatların daxil edilməsi'!$F$2:$F$181,"DF",'Məlumatların daxil edilməsi'!$AC$2:$AC$181,AA$2),"")</f>
        <v>0</v>
      </c>
      <c r="AB29" s="142">
        <f>IFERROR(COUNTIFS('Məlumatların daxil edilməsi'!$F$2:$F$181,"TE",'Məlumatların daxil edilməsi'!$AC$2:$AC$181,AB$2),"")</f>
        <v>0</v>
      </c>
      <c r="AC29" s="143">
        <f>IFERROR(COUNTIFS('Məlumatların daxil edilməsi'!$F$2:$F$181,"TE",'Məlumatların daxil edilməsi'!$AC$2:$AC$181,AC$2),"")</f>
        <v>0</v>
      </c>
      <c r="AD29" s="143">
        <f>IFERROR(COUNTIFS('Məlumatların daxil edilməsi'!$F$2:$F$181,"TE",'Məlumatların daxil edilməsi'!$AC$2:$AC$181,AD$2),"")</f>
        <v>0</v>
      </c>
      <c r="AE29" s="143">
        <f>IFERROR(COUNTIFS('Məlumatların daxil edilməsi'!$F$2:$F$181,"TE",'Məlumatların daxil edilməsi'!$AC$2:$AC$181,AE$2),"")</f>
        <v>0</v>
      </c>
      <c r="AF29" s="144">
        <f>IFERROR(COUNTIFS('Məlumatların daxil edilməsi'!$F$2:$F$181,"TE",'Məlumatların daxil edilməsi'!$AC$2:$AC$181,AF$2),"")</f>
        <v>0</v>
      </c>
      <c r="AG29" s="142">
        <f>IFERROR(COUNTIFS('Məlumatların daxil edilməsi'!$F$2:$F$181,"DDAZ",'Məlumatların daxil edilməsi'!$AC$2:$AC$181,AG$2),"")</f>
        <v>0</v>
      </c>
      <c r="AH29" s="143">
        <f>IFERROR(COUNTIFS('Məlumatların daxil edilməsi'!$F$2:$F$181,"DDAZ",'Məlumatların daxil edilməsi'!$AC$2:$AC$181,AH$2),"")</f>
        <v>0</v>
      </c>
      <c r="AI29" s="143">
        <f>IFERROR(COUNTIFS('Məlumatların daxil edilməsi'!$F$2:$F$181,"DDAZ",'Məlumatların daxil edilməsi'!$AC$2:$AC$181,AI$2),"")</f>
        <v>0</v>
      </c>
      <c r="AJ29" s="143">
        <f>IFERROR(COUNTIFS('Məlumatların daxil edilməsi'!$F$2:$F$181,"DDAZ",'Məlumatların daxil edilməsi'!$AC$2:$AC$181,AJ$2),"")</f>
        <v>0</v>
      </c>
      <c r="AK29" s="144">
        <f>IFERROR(COUNTIFS('Məlumatların daxil edilməsi'!$F$2:$F$181,"DDAZ",'Məlumatların daxil edilməsi'!$AC$2:$AC$181,AK$2),"")</f>
        <v>0</v>
      </c>
      <c r="AL29" s="142">
        <f>IFERROR(COUNTIFS('Məlumatların daxil edilməsi'!$F$2:$F$181,"RU",'Məlumatların daxil edilməsi'!$AC$2:$AC$181,AL$2),"")</f>
        <v>0</v>
      </c>
      <c r="AM29" s="143">
        <f>IFERROR(COUNTIFS('Məlumatların daxil edilməsi'!$F$2:$F$181,"RU",'Məlumatların daxil edilməsi'!$AC$2:$AC$181,AM$2),"")</f>
        <v>0</v>
      </c>
      <c r="AN29" s="143">
        <f>IFERROR(COUNTIFS('Məlumatların daxil edilməsi'!$F$2:$F$181,"RU",'Məlumatların daxil edilməsi'!$AC$2:$AC$181,AN$2),"")</f>
        <v>0</v>
      </c>
      <c r="AO29" s="143">
        <f>IFERROR(COUNTIFS('Məlumatların daxil edilməsi'!$F$2:$F$181,"RU",'Məlumatların daxil edilməsi'!$AC$2:$AC$181,AO$2),"")</f>
        <v>0</v>
      </c>
      <c r="AP29" s="144">
        <f>IFERROR(COUNTIFS('Məlumatların daxil edilməsi'!$F$2:$F$181,"RU",'Məlumatların daxil edilməsi'!$AC$2:$AC$181,AP$2),"")</f>
        <v>0</v>
      </c>
    </row>
    <row r="30" ht="26.25" customHeight="1">
      <c r="A30" s="121"/>
      <c r="B30" s="157"/>
      <c r="C30" s="145" t="str">
        <f t="shared" ref="C30:G30" si="105">C29/$B29</f>
        <v>#DIV/0!</v>
      </c>
      <c r="D30" s="146" t="str">
        <f t="shared" si="105"/>
        <v>#DIV/0!</v>
      </c>
      <c r="E30" s="146" t="str">
        <f t="shared" si="105"/>
        <v>#DIV/0!</v>
      </c>
      <c r="F30" s="146" t="str">
        <f t="shared" si="105"/>
        <v>#DIV/0!</v>
      </c>
      <c r="G30" s="147" t="str">
        <f t="shared" si="105"/>
        <v>#DIV/0!</v>
      </c>
      <c r="H30" s="145" t="str">
        <f t="shared" ref="H30:L30" si="106">H29/SUM($H29:$L29)</f>
        <v>#DIV/0!</v>
      </c>
      <c r="I30" s="146" t="str">
        <f t="shared" si="106"/>
        <v>#DIV/0!</v>
      </c>
      <c r="J30" s="146" t="str">
        <f t="shared" si="106"/>
        <v>#DIV/0!</v>
      </c>
      <c r="K30" s="146" t="str">
        <f t="shared" si="106"/>
        <v>#DIV/0!</v>
      </c>
      <c r="L30" s="147" t="str">
        <f t="shared" si="106"/>
        <v>#DIV/0!</v>
      </c>
      <c r="M30" s="145" t="str">
        <f t="shared" ref="M30:Q30" si="107">M29/SUM($M29:$Q29)</f>
        <v>#DIV/0!</v>
      </c>
      <c r="N30" s="146" t="str">
        <f t="shared" si="107"/>
        <v>#DIV/0!</v>
      </c>
      <c r="O30" s="146" t="str">
        <f t="shared" si="107"/>
        <v>#DIV/0!</v>
      </c>
      <c r="P30" s="146" t="str">
        <f t="shared" si="107"/>
        <v>#DIV/0!</v>
      </c>
      <c r="Q30" s="147" t="str">
        <f t="shared" si="107"/>
        <v>#DIV/0!</v>
      </c>
      <c r="R30" s="145" t="str">
        <f t="shared" ref="R30:V30" si="108">R29/SUM($R29:$V29)</f>
        <v>#DIV/0!</v>
      </c>
      <c r="S30" s="146" t="str">
        <f t="shared" si="108"/>
        <v>#DIV/0!</v>
      </c>
      <c r="T30" s="146" t="str">
        <f t="shared" si="108"/>
        <v>#DIV/0!</v>
      </c>
      <c r="U30" s="146" t="str">
        <f t="shared" si="108"/>
        <v>#DIV/0!</v>
      </c>
      <c r="V30" s="147" t="str">
        <f t="shared" si="108"/>
        <v>#DIV/0!</v>
      </c>
      <c r="W30" s="145" t="str">
        <f t="shared" ref="W30:AA30" si="109">W29/SUM($W29:$AA29)</f>
        <v>#DIV/0!</v>
      </c>
      <c r="X30" s="146" t="str">
        <f t="shared" si="109"/>
        <v>#DIV/0!</v>
      </c>
      <c r="Y30" s="146" t="str">
        <f t="shared" si="109"/>
        <v>#DIV/0!</v>
      </c>
      <c r="Z30" s="146" t="str">
        <f t="shared" si="109"/>
        <v>#DIV/0!</v>
      </c>
      <c r="AA30" s="147" t="str">
        <f t="shared" si="109"/>
        <v>#DIV/0!</v>
      </c>
      <c r="AB30" s="145" t="str">
        <f t="shared" ref="AB30:AF30" si="110">AB29/SUM($M29:$Q29)</f>
        <v>#DIV/0!</v>
      </c>
      <c r="AC30" s="146" t="str">
        <f t="shared" si="110"/>
        <v>#DIV/0!</v>
      </c>
      <c r="AD30" s="146" t="str">
        <f t="shared" si="110"/>
        <v>#DIV/0!</v>
      </c>
      <c r="AE30" s="146" t="str">
        <f t="shared" si="110"/>
        <v>#DIV/0!</v>
      </c>
      <c r="AF30" s="147" t="str">
        <f t="shared" si="110"/>
        <v>#DIV/0!</v>
      </c>
      <c r="AG30" s="145" t="str">
        <f t="shared" ref="AG30:AK30" si="111">AG29/SUM($R29:$V29)</f>
        <v>#DIV/0!</v>
      </c>
      <c r="AH30" s="146" t="str">
        <f t="shared" si="111"/>
        <v>#DIV/0!</v>
      </c>
      <c r="AI30" s="146" t="str">
        <f t="shared" si="111"/>
        <v>#DIV/0!</v>
      </c>
      <c r="AJ30" s="146" t="str">
        <f t="shared" si="111"/>
        <v>#DIV/0!</v>
      </c>
      <c r="AK30" s="147" t="str">
        <f t="shared" si="111"/>
        <v>#DIV/0!</v>
      </c>
      <c r="AL30" s="145" t="str">
        <f t="shared" ref="AL30:AP30" si="112">AL29/SUM($W29:$AA29)</f>
        <v>#DIV/0!</v>
      </c>
      <c r="AM30" s="146" t="str">
        <f t="shared" si="112"/>
        <v>#DIV/0!</v>
      </c>
      <c r="AN30" s="146" t="str">
        <f t="shared" si="112"/>
        <v>#DIV/0!</v>
      </c>
      <c r="AO30" s="146" t="str">
        <f t="shared" si="112"/>
        <v>#DIV/0!</v>
      </c>
      <c r="AP30" s="147" t="str">
        <f t="shared" si="112"/>
        <v>#DIV/0!</v>
      </c>
    </row>
    <row r="31" ht="26.25" customHeight="1">
      <c r="A31" s="148" t="s">
        <v>33</v>
      </c>
      <c r="B31" s="149">
        <f>IFERROR(COUNT('Məlumatların daxil edilməsi'!$AD$2:$AD$181),"")</f>
        <v>0</v>
      </c>
      <c r="C31" s="150">
        <f>IFERROR(COUNTIFS('Məlumatların daxil edilməsi'!$AD$2:$AD$181,C$2),"")</f>
        <v>0</v>
      </c>
      <c r="D31" s="151">
        <f>IFERROR(COUNTIFS('Məlumatların daxil edilməsi'!$AD$2:$AD$181,D$2),"")</f>
        <v>0</v>
      </c>
      <c r="E31" s="151">
        <f>IFERROR(COUNTIFS('Məlumatların daxil edilməsi'!$AD$2:$AD$181,E$2),"")</f>
        <v>0</v>
      </c>
      <c r="F31" s="151">
        <f>IFERROR(COUNTIFS('Məlumatların daxil edilməsi'!$AD$2:$AD$181,F$2),"")</f>
        <v>0</v>
      </c>
      <c r="G31" s="152">
        <f>IFERROR(COUNTIFS('Məlumatların daxil edilməsi'!$AD$2:$AD$181,G$2),"")</f>
        <v>0</v>
      </c>
      <c r="H31" s="150">
        <f>IFERROR(COUNTIFS('Məlumatların daxil edilməsi'!$F$2:$F$181,"AZ",'Məlumatların daxil edilməsi'!$AD$2:$AD$181,H$2),"")</f>
        <v>0</v>
      </c>
      <c r="I31" s="151">
        <f>IFERROR(COUNTIFS('Məlumatların daxil edilməsi'!$F$2:$F$181,"AZ",'Məlumatların daxil edilməsi'!$AD$2:$AD$181,I$2),"")</f>
        <v>0</v>
      </c>
      <c r="J31" s="151">
        <f>IFERROR(COUNTIFS('Məlumatların daxil edilməsi'!$F$2:$F$181,"AZ",'Məlumatların daxil edilməsi'!$AD$2:$AD$181,J$2),"")</f>
        <v>0</v>
      </c>
      <c r="K31" s="151">
        <f>IFERROR(COUNTIFS('Məlumatların daxil edilməsi'!$F$2:$F$181,"AZ",'Məlumatların daxil edilməsi'!$AD$2:$AD$181,K$2),"")</f>
        <v>0</v>
      </c>
      <c r="L31" s="152">
        <f>IFERROR(COUNTIFS('Məlumatların daxil edilməsi'!$F$2:$F$181,"AZ",'Məlumatların daxil edilməsi'!$AD$2:$AD$181,L$2),"")</f>
        <v>0</v>
      </c>
      <c r="M31" s="150">
        <f>IFERROR(COUNTIFS('Məlumatların daxil edilməsi'!$F$2:$F$181,"RİY",'Məlumatların daxil edilməsi'!$AD$2:$AD$181,M$2),"")</f>
        <v>0</v>
      </c>
      <c r="N31" s="151">
        <f>IFERROR(COUNTIFS('Məlumatların daxil edilməsi'!$F$2:$F$181,"RİY",'Məlumatların daxil edilməsi'!$AD$2:$AD$181,N$2),"")</f>
        <v>0</v>
      </c>
      <c r="O31" s="151">
        <f>IFERROR(COUNTIFS('Məlumatların daxil edilməsi'!$F$2:$F$181,"RİY",'Məlumatların daxil edilməsi'!$AD$2:$AD$181,O$2),"")</f>
        <v>0</v>
      </c>
      <c r="P31" s="151">
        <f>IFERROR(COUNTIFS('Məlumatların daxil edilməsi'!$F$2:$F$181,"RİY",'Məlumatların daxil edilməsi'!$AD$2:$AD$181,P$2),"")</f>
        <v>0</v>
      </c>
      <c r="Q31" s="152">
        <f>IFERROR(COUNTIFS('Məlumatların daxil edilməsi'!$F$2:$F$181,"RİY",'Məlumatların daxil edilməsi'!$AD$2:$AD$181,Q$2),"")</f>
        <v>0</v>
      </c>
      <c r="R31" s="150">
        <f>IFERROR(COUNTIFS('Məlumatların daxil edilməsi'!$F$2:$F$181,"İNG",'Məlumatların daxil edilməsi'!$AD$2:$AD$181,R$2),"")</f>
        <v>0</v>
      </c>
      <c r="S31" s="151">
        <f>IFERROR(COUNTIFS('Məlumatların daxil edilməsi'!$F$2:$F$181,"İNG",'Məlumatların daxil edilməsi'!$AD$2:$AD$181,S$2),"")</f>
        <v>0</v>
      </c>
      <c r="T31" s="151">
        <f>IFERROR(COUNTIFS('Məlumatların daxil edilməsi'!$F$2:$F$181,"İNG",'Məlumatların daxil edilməsi'!$AD$2:$AD$181,T$2),"")</f>
        <v>0</v>
      </c>
      <c r="U31" s="151">
        <f>IFERROR(COUNTIFS('Məlumatların daxil edilməsi'!$F$2:$F$181,"İNG",'Məlumatların daxil edilməsi'!$AD$2:$AD$181,U$2),"")</f>
        <v>0</v>
      </c>
      <c r="V31" s="152">
        <f>IFERROR(COUNTIFS('Məlumatların daxil edilməsi'!$F$2:$F$181,"İNG",'Məlumatların daxil edilməsi'!$AD$2:$AD$181,V$2),"")</f>
        <v>0</v>
      </c>
      <c r="W31" s="150">
        <f>IFERROR(COUNTIFS('Məlumatların daxil edilməsi'!$F$2:$F$181,"DF",'Məlumatların daxil edilməsi'!$AD$2:$AD$181,W$2),"")</f>
        <v>0</v>
      </c>
      <c r="X31" s="151">
        <f>IFERROR(COUNTIFS('Məlumatların daxil edilməsi'!$F$2:$F$181,"DF",'Məlumatların daxil edilməsi'!$AD$2:$AD$181,X$2),"")</f>
        <v>0</v>
      </c>
      <c r="Y31" s="151">
        <f>IFERROR(COUNTIFS('Məlumatların daxil edilməsi'!$F$2:$F$181,"DF",'Məlumatların daxil edilməsi'!$AD$2:$AD$181,Y$2),"")</f>
        <v>0</v>
      </c>
      <c r="Z31" s="151">
        <f>IFERROR(COUNTIFS('Məlumatların daxil edilməsi'!$F$2:$F$181,"DF",'Məlumatların daxil edilməsi'!$AD$2:$AD$181,Z$2),"")</f>
        <v>0</v>
      </c>
      <c r="AA31" s="152">
        <f>IFERROR(COUNTIFS('Məlumatların daxil edilməsi'!$F$2:$F$181,"DF",'Məlumatların daxil edilməsi'!$AD$2:$AD$181,AA$2),"")</f>
        <v>0</v>
      </c>
      <c r="AB31" s="150">
        <f>IFERROR(COUNTIFS('Məlumatların daxil edilməsi'!$F$2:$F$181,"TE",'Məlumatların daxil edilməsi'!$AD$2:$AD$181,AB$2),"")</f>
        <v>0</v>
      </c>
      <c r="AC31" s="151">
        <f>IFERROR(COUNTIFS('Məlumatların daxil edilməsi'!$F$2:$F$181,"TE",'Məlumatların daxil edilməsi'!$AD$2:$AD$181,AC$2),"")</f>
        <v>0</v>
      </c>
      <c r="AD31" s="151">
        <f>IFERROR(COUNTIFS('Məlumatların daxil edilməsi'!$F$2:$F$181,"TE",'Məlumatların daxil edilməsi'!$AD$2:$AD$181,AD$2),"")</f>
        <v>0</v>
      </c>
      <c r="AE31" s="151">
        <f>IFERROR(COUNTIFS('Məlumatların daxil edilməsi'!$F$2:$F$181,"TE",'Məlumatların daxil edilməsi'!$AD$2:$AD$181,AE$2),"")</f>
        <v>0</v>
      </c>
      <c r="AF31" s="152">
        <f>IFERROR(COUNTIFS('Məlumatların daxil edilməsi'!$F$2:$F$181,"TE",'Məlumatların daxil edilməsi'!$AD$2:$AD$181,AF$2),"")</f>
        <v>0</v>
      </c>
      <c r="AG31" s="150">
        <f>IFERROR(COUNTIFS('Məlumatların daxil edilməsi'!$F$2:$F$181,"DDAZ",'Məlumatların daxil edilməsi'!$AD$2:$AD$181,AG$2),"")</f>
        <v>0</v>
      </c>
      <c r="AH31" s="151">
        <f>IFERROR(COUNTIFS('Məlumatların daxil edilməsi'!$F$2:$F$181,"DDAZ",'Məlumatların daxil edilməsi'!$AD$2:$AD$181,AH$2),"")</f>
        <v>0</v>
      </c>
      <c r="AI31" s="151">
        <f>IFERROR(COUNTIFS('Məlumatların daxil edilməsi'!$F$2:$F$181,"DDAZ",'Məlumatların daxil edilməsi'!$AD$2:$AD$181,AI$2),"")</f>
        <v>0</v>
      </c>
      <c r="AJ31" s="151">
        <f>IFERROR(COUNTIFS('Məlumatların daxil edilməsi'!$F$2:$F$181,"DDAZ",'Məlumatların daxil edilməsi'!$AD$2:$AD$181,AJ$2),"")</f>
        <v>0</v>
      </c>
      <c r="AK31" s="152">
        <f>IFERROR(COUNTIFS('Məlumatların daxil edilməsi'!$F$2:$F$181,"DDAZ",'Məlumatların daxil edilməsi'!$AD$2:$AD$181,AK$2),"")</f>
        <v>0</v>
      </c>
      <c r="AL31" s="150">
        <f>IFERROR(COUNTIFS('Məlumatların daxil edilməsi'!$F$2:$F$181,"RU",'Məlumatların daxil edilməsi'!$AD$2:$AD$181,AL$2),"")</f>
        <v>0</v>
      </c>
      <c r="AM31" s="151">
        <f>IFERROR(COUNTIFS('Məlumatların daxil edilməsi'!$F$2:$F$181,"RU",'Məlumatların daxil edilməsi'!$AD$2:$AD$181,AM$2),"")</f>
        <v>0</v>
      </c>
      <c r="AN31" s="151">
        <f>IFERROR(COUNTIFS('Məlumatların daxil edilməsi'!$F$2:$F$181,"RU",'Məlumatların daxil edilməsi'!$AD$2:$AD$181,AN$2),"")</f>
        <v>0</v>
      </c>
      <c r="AO31" s="151">
        <f>IFERROR(COUNTIFS('Məlumatların daxil edilməsi'!$F$2:$F$181,"RU",'Məlumatların daxil edilməsi'!$AD$2:$AD$181,AO$2),"")</f>
        <v>0</v>
      </c>
      <c r="AP31" s="152">
        <f>IFERROR(COUNTIFS('Məlumatların daxil edilməsi'!$F$2:$F$181,"RU",'Məlumatların daxil edilməsi'!$AD$2:$AD$181,AP$2),"")</f>
        <v>0</v>
      </c>
    </row>
    <row r="32" ht="26.25" customHeight="1">
      <c r="A32" s="121"/>
      <c r="B32" s="153"/>
      <c r="C32" s="154" t="str">
        <f t="shared" ref="C32:G32" si="113">C31/$B31</f>
        <v>#DIV/0!</v>
      </c>
      <c r="D32" s="155" t="str">
        <f t="shared" si="113"/>
        <v>#DIV/0!</v>
      </c>
      <c r="E32" s="155" t="str">
        <f t="shared" si="113"/>
        <v>#DIV/0!</v>
      </c>
      <c r="F32" s="155" t="str">
        <f t="shared" si="113"/>
        <v>#DIV/0!</v>
      </c>
      <c r="G32" s="156" t="str">
        <f t="shared" si="113"/>
        <v>#DIV/0!</v>
      </c>
      <c r="H32" s="154" t="str">
        <f t="shared" ref="H32:L32" si="114">H31/SUM($H31:$L31)</f>
        <v>#DIV/0!</v>
      </c>
      <c r="I32" s="155" t="str">
        <f t="shared" si="114"/>
        <v>#DIV/0!</v>
      </c>
      <c r="J32" s="155" t="str">
        <f t="shared" si="114"/>
        <v>#DIV/0!</v>
      </c>
      <c r="K32" s="155" t="str">
        <f t="shared" si="114"/>
        <v>#DIV/0!</v>
      </c>
      <c r="L32" s="156" t="str">
        <f t="shared" si="114"/>
        <v>#DIV/0!</v>
      </c>
      <c r="M32" s="154" t="str">
        <f t="shared" ref="M32:Q32" si="115">M31/SUM($M31:$Q31)</f>
        <v>#DIV/0!</v>
      </c>
      <c r="N32" s="155" t="str">
        <f t="shared" si="115"/>
        <v>#DIV/0!</v>
      </c>
      <c r="O32" s="155" t="str">
        <f t="shared" si="115"/>
        <v>#DIV/0!</v>
      </c>
      <c r="P32" s="155" t="str">
        <f t="shared" si="115"/>
        <v>#DIV/0!</v>
      </c>
      <c r="Q32" s="156" t="str">
        <f t="shared" si="115"/>
        <v>#DIV/0!</v>
      </c>
      <c r="R32" s="154" t="str">
        <f t="shared" ref="R32:V32" si="116">R31/SUM($R31:$V31)</f>
        <v>#DIV/0!</v>
      </c>
      <c r="S32" s="155" t="str">
        <f t="shared" si="116"/>
        <v>#DIV/0!</v>
      </c>
      <c r="T32" s="155" t="str">
        <f t="shared" si="116"/>
        <v>#DIV/0!</v>
      </c>
      <c r="U32" s="155" t="str">
        <f t="shared" si="116"/>
        <v>#DIV/0!</v>
      </c>
      <c r="V32" s="156" t="str">
        <f t="shared" si="116"/>
        <v>#DIV/0!</v>
      </c>
      <c r="W32" s="154" t="str">
        <f t="shared" ref="W32:AA32" si="117">W31/SUM($W31:$AA31)</f>
        <v>#DIV/0!</v>
      </c>
      <c r="X32" s="155" t="str">
        <f t="shared" si="117"/>
        <v>#DIV/0!</v>
      </c>
      <c r="Y32" s="155" t="str">
        <f t="shared" si="117"/>
        <v>#DIV/0!</v>
      </c>
      <c r="Z32" s="155" t="str">
        <f t="shared" si="117"/>
        <v>#DIV/0!</v>
      </c>
      <c r="AA32" s="156" t="str">
        <f t="shared" si="117"/>
        <v>#DIV/0!</v>
      </c>
      <c r="AB32" s="154" t="str">
        <f t="shared" ref="AB32:AF32" si="118">AB31/SUM($M31:$Q31)</f>
        <v>#DIV/0!</v>
      </c>
      <c r="AC32" s="155" t="str">
        <f t="shared" si="118"/>
        <v>#DIV/0!</v>
      </c>
      <c r="AD32" s="155" t="str">
        <f t="shared" si="118"/>
        <v>#DIV/0!</v>
      </c>
      <c r="AE32" s="155" t="str">
        <f t="shared" si="118"/>
        <v>#DIV/0!</v>
      </c>
      <c r="AF32" s="156" t="str">
        <f t="shared" si="118"/>
        <v>#DIV/0!</v>
      </c>
      <c r="AG32" s="154" t="str">
        <f t="shared" ref="AG32:AK32" si="119">AG31/SUM($R31:$V31)</f>
        <v>#DIV/0!</v>
      </c>
      <c r="AH32" s="155" t="str">
        <f t="shared" si="119"/>
        <v>#DIV/0!</v>
      </c>
      <c r="AI32" s="155" t="str">
        <f t="shared" si="119"/>
        <v>#DIV/0!</v>
      </c>
      <c r="AJ32" s="155" t="str">
        <f t="shared" si="119"/>
        <v>#DIV/0!</v>
      </c>
      <c r="AK32" s="156" t="str">
        <f t="shared" si="119"/>
        <v>#DIV/0!</v>
      </c>
      <c r="AL32" s="154" t="str">
        <f t="shared" ref="AL32:AP32" si="120">AL31/SUM($W31:$AA31)</f>
        <v>#DIV/0!</v>
      </c>
      <c r="AM32" s="155" t="str">
        <f t="shared" si="120"/>
        <v>#DIV/0!</v>
      </c>
      <c r="AN32" s="155" t="str">
        <f t="shared" si="120"/>
        <v>#DIV/0!</v>
      </c>
      <c r="AO32" s="155" t="str">
        <f t="shared" si="120"/>
        <v>#DIV/0!</v>
      </c>
      <c r="AP32" s="156" t="str">
        <f t="shared" si="120"/>
        <v>#DIV/0!</v>
      </c>
    </row>
    <row r="33" ht="26.25" customHeight="1">
      <c r="A33" s="140" t="s">
        <v>111</v>
      </c>
      <c r="B33" s="157">
        <f>IFERROR(COUNT('Məlumatların daxil edilməsi'!$AE$2:$AE$181),"")</f>
        <v>0</v>
      </c>
      <c r="C33" s="142">
        <f>IFERROR(COUNTIFS('Məlumatların daxil edilməsi'!$AE$2:$AE$181,C$2),"")</f>
        <v>0</v>
      </c>
      <c r="D33" s="143">
        <f>IFERROR(COUNTIFS('Məlumatların daxil edilməsi'!$AE$2:$AE$181,D$2),"")</f>
        <v>0</v>
      </c>
      <c r="E33" s="143">
        <f>IFERROR(COUNTIFS('Məlumatların daxil edilməsi'!$AE$2:$AE$181,E$2),"")</f>
        <v>0</v>
      </c>
      <c r="F33" s="143">
        <f>IFERROR(COUNTIFS('Məlumatların daxil edilməsi'!$AE$2:$AE$181,F$2),"")</f>
        <v>0</v>
      </c>
      <c r="G33" s="144">
        <f>IFERROR(COUNTIFS('Məlumatların daxil edilməsi'!$AE$2:$AE$181,G$2),"")</f>
        <v>0</v>
      </c>
      <c r="H33" s="142">
        <f>IFERROR(COUNTIFS('Məlumatların daxil edilməsi'!$F$2:$F$181,"AZ",'Məlumatların daxil edilməsi'!$AE$2:$AE$181,H$2),"")</f>
        <v>0</v>
      </c>
      <c r="I33" s="143">
        <f>IFERROR(COUNTIFS('Məlumatların daxil edilməsi'!$F$2:$F$181,"AZ",'Məlumatların daxil edilməsi'!$AE$2:$AE$181,I$2),"")</f>
        <v>0</v>
      </c>
      <c r="J33" s="143">
        <f>IFERROR(COUNTIFS('Məlumatların daxil edilməsi'!$F$2:$F$181,"AZ",'Məlumatların daxil edilməsi'!$AE$2:$AE$181,J$2),"")</f>
        <v>0</v>
      </c>
      <c r="K33" s="143">
        <f>IFERROR(COUNTIFS('Məlumatların daxil edilməsi'!$F$2:$F$181,"AZ",'Məlumatların daxil edilməsi'!$AE$2:$AE$181,K$2),"")</f>
        <v>0</v>
      </c>
      <c r="L33" s="144">
        <f>IFERROR(COUNTIFS('Məlumatların daxil edilməsi'!$F$2:$F$181,"AZ",'Məlumatların daxil edilməsi'!$AE$2:$AE$181,L$2),"")</f>
        <v>0</v>
      </c>
      <c r="M33" s="142">
        <f>IFERROR(COUNTIFS('Məlumatların daxil edilməsi'!$F$2:$F$181,"RİY",'Məlumatların daxil edilməsi'!$AE$2:$AE$181,M$2),"")</f>
        <v>0</v>
      </c>
      <c r="N33" s="143">
        <f>IFERROR(COUNTIFS('Məlumatların daxil edilməsi'!$F$2:$F$181,"RİY",'Məlumatların daxil edilməsi'!$AE$2:$AE$181,N$2),"")</f>
        <v>0</v>
      </c>
      <c r="O33" s="143">
        <f>IFERROR(COUNTIFS('Məlumatların daxil edilməsi'!$F$2:$F$181,"RİY",'Məlumatların daxil edilməsi'!$AE$2:$AE$181,O$2),"")</f>
        <v>0</v>
      </c>
      <c r="P33" s="143">
        <f>IFERROR(COUNTIFS('Məlumatların daxil edilməsi'!$F$2:$F$181,"RİY",'Məlumatların daxil edilməsi'!$AE$2:$AE$181,P$2),"")</f>
        <v>0</v>
      </c>
      <c r="Q33" s="144">
        <f>IFERROR(COUNTIFS('Məlumatların daxil edilməsi'!$F$2:$F$181,"RİY",'Məlumatların daxil edilməsi'!$AE$2:$AE$181,Q$2),"")</f>
        <v>0</v>
      </c>
      <c r="R33" s="142">
        <f>IFERROR(COUNTIFS('Məlumatların daxil edilməsi'!$F$2:$F$181,"İNG",'Məlumatların daxil edilməsi'!$AE$2:$AE$181,R$2),"")</f>
        <v>0</v>
      </c>
      <c r="S33" s="143">
        <f>IFERROR(COUNTIFS('Məlumatların daxil edilməsi'!$F$2:$F$181,"İNG",'Məlumatların daxil edilməsi'!$AE$2:$AE$181,S$2),"")</f>
        <v>0</v>
      </c>
      <c r="T33" s="143">
        <f>IFERROR(COUNTIFS('Məlumatların daxil edilməsi'!$F$2:$F$181,"İNG",'Məlumatların daxil edilməsi'!$AE$2:$AE$181,T$2),"")</f>
        <v>0</v>
      </c>
      <c r="U33" s="143">
        <f>IFERROR(COUNTIFS('Məlumatların daxil edilməsi'!$F$2:$F$181,"İNG",'Məlumatların daxil edilməsi'!$AE$2:$AE$181,U$2),"")</f>
        <v>0</v>
      </c>
      <c r="V33" s="144">
        <f>IFERROR(COUNTIFS('Məlumatların daxil edilməsi'!$F$2:$F$181,"İNG",'Məlumatların daxil edilməsi'!$AE$2:$AE$181,V$2),"")</f>
        <v>0</v>
      </c>
      <c r="W33" s="142">
        <f>IFERROR(COUNTIFS('Məlumatların daxil edilməsi'!$F$2:$F$181,"DF",'Məlumatların daxil edilməsi'!$AE$2:$AE$181,W$2),"")</f>
        <v>0</v>
      </c>
      <c r="X33" s="143">
        <f>IFERROR(COUNTIFS('Məlumatların daxil edilməsi'!$F$2:$F$181,"DF",'Məlumatların daxil edilməsi'!$AE$2:$AE$181,X$2),"")</f>
        <v>0</v>
      </c>
      <c r="Y33" s="143">
        <f>IFERROR(COUNTIFS('Məlumatların daxil edilməsi'!$F$2:$F$181,"DF",'Məlumatların daxil edilməsi'!$AE$2:$AE$181,Y$2),"")</f>
        <v>0</v>
      </c>
      <c r="Z33" s="143">
        <f>IFERROR(COUNTIFS('Məlumatların daxil edilməsi'!$F$2:$F$181,"DF",'Məlumatların daxil edilməsi'!$AE$2:$AE$181,Z$2),"")</f>
        <v>0</v>
      </c>
      <c r="AA33" s="144">
        <f>IFERROR(COUNTIFS('Məlumatların daxil edilməsi'!$F$2:$F$181,"DF",'Məlumatların daxil edilməsi'!$AE$2:$AE$181,AA$2),"")</f>
        <v>0</v>
      </c>
      <c r="AB33" s="142">
        <f>IFERROR(COUNTIFS('Məlumatların daxil edilməsi'!$F$2:$F$181,"TE",'Məlumatların daxil edilməsi'!$AE$2:$AE$181,AB$2),"")</f>
        <v>0</v>
      </c>
      <c r="AC33" s="143">
        <f>IFERROR(COUNTIFS('Məlumatların daxil edilməsi'!$F$2:$F$181,"TE",'Məlumatların daxil edilməsi'!$AE$2:$AE$181,AC$2),"")</f>
        <v>0</v>
      </c>
      <c r="AD33" s="143">
        <f>IFERROR(COUNTIFS('Məlumatların daxil edilməsi'!$F$2:$F$181,"TE",'Məlumatların daxil edilməsi'!$AE$2:$AE$181,AD$2),"")</f>
        <v>0</v>
      </c>
      <c r="AE33" s="143">
        <f>IFERROR(COUNTIFS('Məlumatların daxil edilməsi'!$F$2:$F$181,"TE",'Məlumatların daxil edilməsi'!$AE$2:$AE$181,AE$2),"")</f>
        <v>0</v>
      </c>
      <c r="AF33" s="144">
        <f>IFERROR(COUNTIFS('Məlumatların daxil edilməsi'!$F$2:$F$181,"TE",'Məlumatların daxil edilməsi'!$AE$2:$AE$181,AF$2),"")</f>
        <v>0</v>
      </c>
      <c r="AG33" s="142">
        <f>IFERROR(COUNTIFS('Məlumatların daxil edilməsi'!$F$2:$F$181,"DDAZ",'Məlumatların daxil edilməsi'!$AE$2:$AE$181,AG$2),"")</f>
        <v>0</v>
      </c>
      <c r="AH33" s="143">
        <f>IFERROR(COUNTIFS('Məlumatların daxil edilməsi'!$F$2:$F$181,"DDAZ",'Məlumatların daxil edilməsi'!$AE$2:$AE$181,AH$2),"")</f>
        <v>0</v>
      </c>
      <c r="AI33" s="143">
        <f>IFERROR(COUNTIFS('Məlumatların daxil edilməsi'!$F$2:$F$181,"DDAZ",'Məlumatların daxil edilməsi'!$AE$2:$AE$181,AI$2),"")</f>
        <v>0</v>
      </c>
      <c r="AJ33" s="143">
        <f>IFERROR(COUNTIFS('Məlumatların daxil edilməsi'!$F$2:$F$181,"DDAZ",'Məlumatların daxil edilməsi'!$AE$2:$AE$181,AJ$2),"")</f>
        <v>0</v>
      </c>
      <c r="AK33" s="144">
        <f>IFERROR(COUNTIFS('Məlumatların daxil edilməsi'!$F$2:$F$181,"DDAZ",'Məlumatların daxil edilməsi'!$AE$2:$AE$181,AK$2),"")</f>
        <v>0</v>
      </c>
      <c r="AL33" s="142">
        <f>IFERROR(COUNTIFS('Məlumatların daxil edilməsi'!$F$2:$F$181,"RU",'Məlumatların daxil edilməsi'!$AE$2:$AE$181,AL$2),"")</f>
        <v>0</v>
      </c>
      <c r="AM33" s="143">
        <f>IFERROR(COUNTIFS('Məlumatların daxil edilməsi'!$F$2:$F$181,"RU",'Məlumatların daxil edilməsi'!$AE$2:$AE$181,AM$2),"")</f>
        <v>0</v>
      </c>
      <c r="AN33" s="143">
        <f>IFERROR(COUNTIFS('Məlumatların daxil edilməsi'!$F$2:$F$181,"RU",'Məlumatların daxil edilməsi'!$AE$2:$AE$181,AN$2),"")</f>
        <v>0</v>
      </c>
      <c r="AO33" s="143">
        <f>IFERROR(COUNTIFS('Məlumatların daxil edilməsi'!$F$2:$F$181,"RU",'Məlumatların daxil edilməsi'!$AE$2:$AE$181,AO$2),"")</f>
        <v>0</v>
      </c>
      <c r="AP33" s="144">
        <f>IFERROR(COUNTIFS('Məlumatların daxil edilməsi'!$F$2:$F$181,"RU",'Məlumatların daxil edilməsi'!$AE$2:$AE$181,AP$2),"")</f>
        <v>0</v>
      </c>
    </row>
    <row r="34" ht="26.25" customHeight="1">
      <c r="A34" s="121"/>
      <c r="B34" s="157"/>
      <c r="C34" s="145" t="str">
        <f t="shared" ref="C34:G34" si="121">C33/$B33</f>
        <v>#DIV/0!</v>
      </c>
      <c r="D34" s="146" t="str">
        <f t="shared" si="121"/>
        <v>#DIV/0!</v>
      </c>
      <c r="E34" s="146" t="str">
        <f t="shared" si="121"/>
        <v>#DIV/0!</v>
      </c>
      <c r="F34" s="146" t="str">
        <f t="shared" si="121"/>
        <v>#DIV/0!</v>
      </c>
      <c r="G34" s="147" t="str">
        <f t="shared" si="121"/>
        <v>#DIV/0!</v>
      </c>
      <c r="H34" s="145" t="str">
        <f t="shared" ref="H34:L34" si="122">H33/SUM($H33:$L33)</f>
        <v>#DIV/0!</v>
      </c>
      <c r="I34" s="146" t="str">
        <f t="shared" si="122"/>
        <v>#DIV/0!</v>
      </c>
      <c r="J34" s="146" t="str">
        <f t="shared" si="122"/>
        <v>#DIV/0!</v>
      </c>
      <c r="K34" s="146" t="str">
        <f t="shared" si="122"/>
        <v>#DIV/0!</v>
      </c>
      <c r="L34" s="147" t="str">
        <f t="shared" si="122"/>
        <v>#DIV/0!</v>
      </c>
      <c r="M34" s="145" t="str">
        <f t="shared" ref="M34:Q34" si="123">M33/SUM($M33:$Q33)</f>
        <v>#DIV/0!</v>
      </c>
      <c r="N34" s="146" t="str">
        <f t="shared" si="123"/>
        <v>#DIV/0!</v>
      </c>
      <c r="O34" s="146" t="str">
        <f t="shared" si="123"/>
        <v>#DIV/0!</v>
      </c>
      <c r="P34" s="146" t="str">
        <f t="shared" si="123"/>
        <v>#DIV/0!</v>
      </c>
      <c r="Q34" s="147" t="str">
        <f t="shared" si="123"/>
        <v>#DIV/0!</v>
      </c>
      <c r="R34" s="145" t="str">
        <f t="shared" ref="R34:V34" si="124">R33/SUM($R33:$V33)</f>
        <v>#DIV/0!</v>
      </c>
      <c r="S34" s="146" t="str">
        <f t="shared" si="124"/>
        <v>#DIV/0!</v>
      </c>
      <c r="T34" s="146" t="str">
        <f t="shared" si="124"/>
        <v>#DIV/0!</v>
      </c>
      <c r="U34" s="146" t="str">
        <f t="shared" si="124"/>
        <v>#DIV/0!</v>
      </c>
      <c r="V34" s="147" t="str">
        <f t="shared" si="124"/>
        <v>#DIV/0!</v>
      </c>
      <c r="W34" s="145" t="str">
        <f t="shared" ref="W34:AA34" si="125">W33/SUM($W33:$AA33)</f>
        <v>#DIV/0!</v>
      </c>
      <c r="X34" s="146" t="str">
        <f t="shared" si="125"/>
        <v>#DIV/0!</v>
      </c>
      <c r="Y34" s="146" t="str">
        <f t="shared" si="125"/>
        <v>#DIV/0!</v>
      </c>
      <c r="Z34" s="146" t="str">
        <f t="shared" si="125"/>
        <v>#DIV/0!</v>
      </c>
      <c r="AA34" s="147" t="str">
        <f t="shared" si="125"/>
        <v>#DIV/0!</v>
      </c>
      <c r="AB34" s="145" t="str">
        <f t="shared" ref="AB34:AF34" si="126">AB33/SUM($M33:$Q33)</f>
        <v>#DIV/0!</v>
      </c>
      <c r="AC34" s="146" t="str">
        <f t="shared" si="126"/>
        <v>#DIV/0!</v>
      </c>
      <c r="AD34" s="146" t="str">
        <f t="shared" si="126"/>
        <v>#DIV/0!</v>
      </c>
      <c r="AE34" s="146" t="str">
        <f t="shared" si="126"/>
        <v>#DIV/0!</v>
      </c>
      <c r="AF34" s="147" t="str">
        <f t="shared" si="126"/>
        <v>#DIV/0!</v>
      </c>
      <c r="AG34" s="145" t="str">
        <f t="shared" ref="AG34:AK34" si="127">AG33/SUM($R33:$V33)</f>
        <v>#DIV/0!</v>
      </c>
      <c r="AH34" s="146" t="str">
        <f t="shared" si="127"/>
        <v>#DIV/0!</v>
      </c>
      <c r="AI34" s="146" t="str">
        <f t="shared" si="127"/>
        <v>#DIV/0!</v>
      </c>
      <c r="AJ34" s="146" t="str">
        <f t="shared" si="127"/>
        <v>#DIV/0!</v>
      </c>
      <c r="AK34" s="147" t="str">
        <f t="shared" si="127"/>
        <v>#DIV/0!</v>
      </c>
      <c r="AL34" s="145" t="str">
        <f t="shared" ref="AL34:AP34" si="128">AL33/SUM($W33:$AA33)</f>
        <v>#DIV/0!</v>
      </c>
      <c r="AM34" s="146" t="str">
        <f t="shared" si="128"/>
        <v>#DIV/0!</v>
      </c>
      <c r="AN34" s="146" t="str">
        <f t="shared" si="128"/>
        <v>#DIV/0!</v>
      </c>
      <c r="AO34" s="146" t="str">
        <f t="shared" si="128"/>
        <v>#DIV/0!</v>
      </c>
      <c r="AP34" s="147" t="str">
        <f t="shared" si="128"/>
        <v>#DIV/0!</v>
      </c>
    </row>
    <row r="35" ht="26.25" customHeight="1">
      <c r="A35" s="148" t="s">
        <v>112</v>
      </c>
      <c r="B35" s="153">
        <f>IFERROR(COUNT('Məlumatların daxil edilməsi'!$AF$2:$AF$181),"")</f>
        <v>0</v>
      </c>
      <c r="C35" s="150">
        <f>IFERROR(COUNTIFS('Məlumatların daxil edilməsi'!$AF$2:$AF$181,C$2),"")</f>
        <v>0</v>
      </c>
      <c r="D35" s="151">
        <f>IFERROR(COUNTIFS('Məlumatların daxil edilməsi'!$AF$2:$AF$181,D$2),"")</f>
        <v>0</v>
      </c>
      <c r="E35" s="151">
        <f>IFERROR(COUNTIFS('Məlumatların daxil edilməsi'!$AF$2:$AF$181,E$2),"")</f>
        <v>0</v>
      </c>
      <c r="F35" s="151">
        <f>IFERROR(COUNTIFS('Məlumatların daxil edilməsi'!$AF$2:$AF$181,F$2),"")</f>
        <v>0</v>
      </c>
      <c r="G35" s="152">
        <f>IFERROR(COUNTIFS('Məlumatların daxil edilməsi'!$AF$2:$AF$181,G$2),"")</f>
        <v>0</v>
      </c>
      <c r="H35" s="150">
        <f>IFERROR(COUNTIFS('Məlumatların daxil edilməsi'!$F$2:$F$181,"AZ",'Məlumatların daxil edilməsi'!$AF$2:$AF$181,H$2),"")</f>
        <v>0</v>
      </c>
      <c r="I35" s="151">
        <f>IFERROR(COUNTIFS('Məlumatların daxil edilməsi'!$F$2:$F$181,"AZ",'Məlumatların daxil edilməsi'!$AF$2:$AF$181,I$2),"")</f>
        <v>0</v>
      </c>
      <c r="J35" s="151">
        <f>IFERROR(COUNTIFS('Məlumatların daxil edilməsi'!$F$2:$F$181,"AZ",'Məlumatların daxil edilməsi'!$AF$2:$AF$181,J$2),"")</f>
        <v>0</v>
      </c>
      <c r="K35" s="151">
        <f>IFERROR(COUNTIFS('Məlumatların daxil edilməsi'!$F$2:$F$181,"AZ",'Məlumatların daxil edilməsi'!$AF$2:$AF$181,K$2),"")</f>
        <v>0</v>
      </c>
      <c r="L35" s="152">
        <f>IFERROR(COUNTIFS('Məlumatların daxil edilməsi'!$F$2:$F$181,"AZ",'Məlumatların daxil edilməsi'!$AF$2:$AF$181,L$2),"")</f>
        <v>0</v>
      </c>
      <c r="M35" s="150">
        <f>IFERROR(COUNTIFS('Məlumatların daxil edilməsi'!$F$2:$F$181,"RİY",'Məlumatların daxil edilməsi'!$AF$2:$AF$181,M$2),"")</f>
        <v>0</v>
      </c>
      <c r="N35" s="151">
        <f>IFERROR(COUNTIFS('Məlumatların daxil edilməsi'!$F$2:$F$181,"RİY",'Məlumatların daxil edilməsi'!$AF$2:$AF$181,N$2),"")</f>
        <v>0</v>
      </c>
      <c r="O35" s="151">
        <f>IFERROR(COUNTIFS('Məlumatların daxil edilməsi'!$F$2:$F$181,"RİY",'Məlumatların daxil edilməsi'!$AF$2:$AF$181,O$2),"")</f>
        <v>0</v>
      </c>
      <c r="P35" s="151">
        <f>IFERROR(COUNTIFS('Məlumatların daxil edilməsi'!$F$2:$F$181,"RİY",'Məlumatların daxil edilməsi'!$AF$2:$AF$181,P$2),"")</f>
        <v>0</v>
      </c>
      <c r="Q35" s="152">
        <f>IFERROR(COUNTIFS('Məlumatların daxil edilməsi'!$F$2:$F$181,"RİY",'Məlumatların daxil edilməsi'!$AF$2:$AF$181,Q$2),"")</f>
        <v>0</v>
      </c>
      <c r="R35" s="150">
        <f>IFERROR(COUNTIFS('Məlumatların daxil edilməsi'!$F$2:$F$181,"İNG",'Məlumatların daxil edilməsi'!$AF$2:$AF$181,R$2),"")</f>
        <v>0</v>
      </c>
      <c r="S35" s="151">
        <f>IFERROR(COUNTIFS('Məlumatların daxil edilməsi'!$F$2:$F$181,"İNG",'Məlumatların daxil edilməsi'!$AF$2:$AF$181,S$2),"")</f>
        <v>0</v>
      </c>
      <c r="T35" s="151">
        <f>IFERROR(COUNTIFS('Məlumatların daxil edilməsi'!$F$2:$F$181,"İNG",'Məlumatların daxil edilməsi'!$AF$2:$AF$181,T$2),"")</f>
        <v>0</v>
      </c>
      <c r="U35" s="151">
        <f>IFERROR(COUNTIFS('Məlumatların daxil edilməsi'!$F$2:$F$181,"İNG",'Məlumatların daxil edilməsi'!$AF$2:$AF$181,U$2),"")</f>
        <v>0</v>
      </c>
      <c r="V35" s="152">
        <f>IFERROR(COUNTIFS('Məlumatların daxil edilməsi'!$F$2:$F$181,"İNG",'Məlumatların daxil edilməsi'!$AF$2:$AF$181,V$2),"")</f>
        <v>0</v>
      </c>
      <c r="W35" s="150">
        <f>IFERROR(COUNTIFS('Məlumatların daxil edilməsi'!$F$2:$F$181,"DF",'Məlumatların daxil edilməsi'!$AF$2:$AF$181,W$2),"")</f>
        <v>0</v>
      </c>
      <c r="X35" s="151">
        <f>IFERROR(COUNTIFS('Məlumatların daxil edilməsi'!$F$2:$F$181,"DF",'Məlumatların daxil edilməsi'!$AF$2:$AF$181,X$2),"")</f>
        <v>0</v>
      </c>
      <c r="Y35" s="151">
        <f>IFERROR(COUNTIFS('Məlumatların daxil edilməsi'!$F$2:$F$181,"DF",'Məlumatların daxil edilməsi'!$AF$2:$AF$181,Y$2),"")</f>
        <v>0</v>
      </c>
      <c r="Z35" s="151">
        <f>IFERROR(COUNTIFS('Məlumatların daxil edilməsi'!$F$2:$F$181,"DF",'Məlumatların daxil edilməsi'!$AF$2:$AF$181,Z$2),"")</f>
        <v>0</v>
      </c>
      <c r="AA35" s="152">
        <f>IFERROR(COUNTIFS('Məlumatların daxil edilməsi'!$F$2:$F$181,"DF",'Məlumatların daxil edilməsi'!$AF$2:$AF$181,AA$2),"")</f>
        <v>0</v>
      </c>
      <c r="AB35" s="150">
        <f>IFERROR(COUNTIFS('Məlumatların daxil edilməsi'!$F$2:$F$181,"TE",'Məlumatların daxil edilməsi'!$AF$2:$AF$181,AB$2),"")</f>
        <v>0</v>
      </c>
      <c r="AC35" s="151">
        <f>IFERROR(COUNTIFS('Məlumatların daxil edilməsi'!$F$2:$F$181,"TE",'Məlumatların daxil edilməsi'!$AF$2:$AF$181,AC$2),"")</f>
        <v>0</v>
      </c>
      <c r="AD35" s="151">
        <f>IFERROR(COUNTIFS('Məlumatların daxil edilməsi'!$F$2:$F$181,"TE",'Məlumatların daxil edilməsi'!$AF$2:$AF$181,AD$2),"")</f>
        <v>0</v>
      </c>
      <c r="AE35" s="151">
        <f>IFERROR(COUNTIFS('Məlumatların daxil edilməsi'!$F$2:$F$181,"TE",'Məlumatların daxil edilməsi'!$AF$2:$AF$181,AE$2),"")</f>
        <v>0</v>
      </c>
      <c r="AF35" s="152">
        <f>IFERROR(COUNTIFS('Məlumatların daxil edilməsi'!$F$2:$F$181,"TE",'Məlumatların daxil edilməsi'!$AF$2:$AF$181,AF$2),"")</f>
        <v>0</v>
      </c>
      <c r="AG35" s="150">
        <f>IFERROR(COUNTIFS('Məlumatların daxil edilməsi'!$F$2:$F$181,"DDAZ",'Məlumatların daxil edilməsi'!$AF$2:$AF$181,AG$2),"")</f>
        <v>0</v>
      </c>
      <c r="AH35" s="151">
        <f>IFERROR(COUNTIFS('Məlumatların daxil edilməsi'!$F$2:$F$181,"DDAZ",'Məlumatların daxil edilməsi'!$AF$2:$AF$181,AH$2),"")</f>
        <v>0</v>
      </c>
      <c r="AI35" s="151">
        <f>IFERROR(COUNTIFS('Məlumatların daxil edilməsi'!$F$2:$F$181,"DDAZ",'Məlumatların daxil edilməsi'!$AF$2:$AF$181,AI$2),"")</f>
        <v>0</v>
      </c>
      <c r="AJ35" s="151">
        <f>IFERROR(COUNTIFS('Məlumatların daxil edilməsi'!$F$2:$F$181,"DDAZ",'Məlumatların daxil edilməsi'!$AF$2:$AF$181,AJ$2),"")</f>
        <v>0</v>
      </c>
      <c r="AK35" s="152">
        <f>IFERROR(COUNTIFS('Məlumatların daxil edilməsi'!$F$2:$F$181,"DDAZ",'Məlumatların daxil edilməsi'!$AF$2:$AF$181,AK$2),"")</f>
        <v>0</v>
      </c>
      <c r="AL35" s="150">
        <f>IFERROR(COUNTIFS('Məlumatların daxil edilməsi'!$F$2:$F$181,"RU",'Məlumatların daxil edilməsi'!$AF$2:$AF$181,AL$2),"")</f>
        <v>0</v>
      </c>
      <c r="AM35" s="151">
        <f>IFERROR(COUNTIFS('Məlumatların daxil edilməsi'!$F$2:$F$181,"RU",'Məlumatların daxil edilməsi'!$AF$2:$AF$181,AM$2),"")</f>
        <v>0</v>
      </c>
      <c r="AN35" s="151">
        <f>IFERROR(COUNTIFS('Məlumatların daxil edilməsi'!$F$2:$F$181,"RU",'Məlumatların daxil edilməsi'!$AF$2:$AF$181,AN$2),"")</f>
        <v>0</v>
      </c>
      <c r="AO35" s="151">
        <f>IFERROR(COUNTIFS('Məlumatların daxil edilməsi'!$F$2:$F$181,"RU",'Məlumatların daxil edilməsi'!$AF$2:$AF$181,AO$2),"")</f>
        <v>0</v>
      </c>
      <c r="AP35" s="152">
        <f>IFERROR(COUNTIFS('Məlumatların daxil edilməsi'!$F$2:$F$181,"RU",'Məlumatların daxil edilməsi'!$AF$2:$AF$181,AP$2),"")</f>
        <v>0</v>
      </c>
    </row>
    <row r="36" ht="26.25" customHeight="1">
      <c r="A36" s="121"/>
      <c r="B36" s="153"/>
      <c r="C36" s="154" t="str">
        <f t="shared" ref="C36:G36" si="129">C35/$B35</f>
        <v>#DIV/0!</v>
      </c>
      <c r="D36" s="155" t="str">
        <f t="shared" si="129"/>
        <v>#DIV/0!</v>
      </c>
      <c r="E36" s="155" t="str">
        <f t="shared" si="129"/>
        <v>#DIV/0!</v>
      </c>
      <c r="F36" s="155" t="str">
        <f t="shared" si="129"/>
        <v>#DIV/0!</v>
      </c>
      <c r="G36" s="156" t="str">
        <f t="shared" si="129"/>
        <v>#DIV/0!</v>
      </c>
      <c r="H36" s="154" t="str">
        <f t="shared" ref="H36:L36" si="130">H35/SUM($H35:$L35)</f>
        <v>#DIV/0!</v>
      </c>
      <c r="I36" s="155" t="str">
        <f t="shared" si="130"/>
        <v>#DIV/0!</v>
      </c>
      <c r="J36" s="155" t="str">
        <f t="shared" si="130"/>
        <v>#DIV/0!</v>
      </c>
      <c r="K36" s="155" t="str">
        <f t="shared" si="130"/>
        <v>#DIV/0!</v>
      </c>
      <c r="L36" s="156" t="str">
        <f t="shared" si="130"/>
        <v>#DIV/0!</v>
      </c>
      <c r="M36" s="154" t="str">
        <f t="shared" ref="M36:Q36" si="131">M35/SUM($M35:$Q35)</f>
        <v>#DIV/0!</v>
      </c>
      <c r="N36" s="155" t="str">
        <f t="shared" si="131"/>
        <v>#DIV/0!</v>
      </c>
      <c r="O36" s="155" t="str">
        <f t="shared" si="131"/>
        <v>#DIV/0!</v>
      </c>
      <c r="P36" s="155" t="str">
        <f t="shared" si="131"/>
        <v>#DIV/0!</v>
      </c>
      <c r="Q36" s="156" t="str">
        <f t="shared" si="131"/>
        <v>#DIV/0!</v>
      </c>
      <c r="R36" s="154" t="str">
        <f t="shared" ref="R36:V36" si="132">R35/SUM($R35:$V35)</f>
        <v>#DIV/0!</v>
      </c>
      <c r="S36" s="155" t="str">
        <f t="shared" si="132"/>
        <v>#DIV/0!</v>
      </c>
      <c r="T36" s="155" t="str">
        <f t="shared" si="132"/>
        <v>#DIV/0!</v>
      </c>
      <c r="U36" s="155" t="str">
        <f t="shared" si="132"/>
        <v>#DIV/0!</v>
      </c>
      <c r="V36" s="156" t="str">
        <f t="shared" si="132"/>
        <v>#DIV/0!</v>
      </c>
      <c r="W36" s="154" t="str">
        <f t="shared" ref="W36:AA36" si="133">W35/SUM($W35:$AA35)</f>
        <v>#DIV/0!</v>
      </c>
      <c r="X36" s="155" t="str">
        <f t="shared" si="133"/>
        <v>#DIV/0!</v>
      </c>
      <c r="Y36" s="155" t="str">
        <f t="shared" si="133"/>
        <v>#DIV/0!</v>
      </c>
      <c r="Z36" s="155" t="str">
        <f t="shared" si="133"/>
        <v>#DIV/0!</v>
      </c>
      <c r="AA36" s="156" t="str">
        <f t="shared" si="133"/>
        <v>#DIV/0!</v>
      </c>
      <c r="AB36" s="154" t="str">
        <f t="shared" ref="AB36:AF36" si="134">AB35/SUM($M35:$Q35)</f>
        <v>#DIV/0!</v>
      </c>
      <c r="AC36" s="155" t="str">
        <f t="shared" si="134"/>
        <v>#DIV/0!</v>
      </c>
      <c r="AD36" s="155" t="str">
        <f t="shared" si="134"/>
        <v>#DIV/0!</v>
      </c>
      <c r="AE36" s="155" t="str">
        <f t="shared" si="134"/>
        <v>#DIV/0!</v>
      </c>
      <c r="AF36" s="156" t="str">
        <f t="shared" si="134"/>
        <v>#DIV/0!</v>
      </c>
      <c r="AG36" s="154" t="str">
        <f t="shared" ref="AG36:AK36" si="135">AG35/SUM($R35:$V35)</f>
        <v>#DIV/0!</v>
      </c>
      <c r="AH36" s="155" t="str">
        <f t="shared" si="135"/>
        <v>#DIV/0!</v>
      </c>
      <c r="AI36" s="155" t="str">
        <f t="shared" si="135"/>
        <v>#DIV/0!</v>
      </c>
      <c r="AJ36" s="155" t="str">
        <f t="shared" si="135"/>
        <v>#DIV/0!</v>
      </c>
      <c r="AK36" s="156" t="str">
        <f t="shared" si="135"/>
        <v>#DIV/0!</v>
      </c>
      <c r="AL36" s="154" t="str">
        <f t="shared" ref="AL36:AP36" si="136">AL35/SUM($W35:$AA35)</f>
        <v>#DIV/0!</v>
      </c>
      <c r="AM36" s="155" t="str">
        <f t="shared" si="136"/>
        <v>#DIV/0!</v>
      </c>
      <c r="AN36" s="155" t="str">
        <f t="shared" si="136"/>
        <v>#DIV/0!</v>
      </c>
      <c r="AO36" s="155" t="str">
        <f t="shared" si="136"/>
        <v>#DIV/0!</v>
      </c>
      <c r="AP36" s="156" t="str">
        <f t="shared" si="136"/>
        <v>#DIV/0!</v>
      </c>
    </row>
    <row r="37" ht="26.25" customHeight="1">
      <c r="A37" s="140" t="s">
        <v>113</v>
      </c>
      <c r="B37" s="157">
        <f>IFERROR(COUNT('Məlumatların daxil edilməsi'!$AG$2:$AG$181),"")</f>
        <v>0</v>
      </c>
      <c r="C37" s="142">
        <f>IFERROR(COUNTIFS('Məlumatların daxil edilməsi'!$AG$2:$AG$181,C$2),"")</f>
        <v>0</v>
      </c>
      <c r="D37" s="143">
        <f>IFERROR(COUNTIFS('Məlumatların daxil edilməsi'!$AG$2:$AG$181,D$2),"")</f>
        <v>0</v>
      </c>
      <c r="E37" s="143">
        <f>IFERROR(COUNTIFS('Məlumatların daxil edilməsi'!$AG$2:$AG$181,E$2),"")</f>
        <v>0</v>
      </c>
      <c r="F37" s="143">
        <f>IFERROR(COUNTIFS('Məlumatların daxil edilməsi'!$AG$2:$AG$181,F$2),"")</f>
        <v>0</v>
      </c>
      <c r="G37" s="144">
        <f>IFERROR(COUNTIFS('Məlumatların daxil edilməsi'!$AG$2:$AG$181,G$2),"")</f>
        <v>0</v>
      </c>
      <c r="H37" s="142">
        <f>IFERROR(COUNTIFS('Məlumatların daxil edilməsi'!$F$2:$F$181,"AZ",'Məlumatların daxil edilməsi'!$AG$2:$AG$181,H$2),"")</f>
        <v>0</v>
      </c>
      <c r="I37" s="143">
        <f>IFERROR(COUNTIFS('Məlumatların daxil edilməsi'!$F$2:$F$181,"AZ",'Məlumatların daxil edilməsi'!$AG$2:$AG$181,I$2),"")</f>
        <v>0</v>
      </c>
      <c r="J37" s="143">
        <f>IFERROR(COUNTIFS('Məlumatların daxil edilməsi'!$F$2:$F$181,"AZ",'Məlumatların daxil edilməsi'!$AG$2:$AG$181,J$2),"")</f>
        <v>0</v>
      </c>
      <c r="K37" s="143">
        <f>IFERROR(COUNTIFS('Məlumatların daxil edilməsi'!$F$2:$F$181,"AZ",'Məlumatların daxil edilməsi'!$AG$2:$AG$181,K$2),"")</f>
        <v>0</v>
      </c>
      <c r="L37" s="144">
        <f>IFERROR(COUNTIFS('Məlumatların daxil edilməsi'!$F$2:$F$181,"AZ",'Məlumatların daxil edilməsi'!$AG$2:$AG$181,L$2),"")</f>
        <v>0</v>
      </c>
      <c r="M37" s="142">
        <f>IFERROR(COUNTIFS('Məlumatların daxil edilməsi'!$F$2:$F$181,"RİY",'Məlumatların daxil edilməsi'!$AG$2:$AG$181,M$2),"")</f>
        <v>0</v>
      </c>
      <c r="N37" s="143">
        <f>IFERROR(COUNTIFS('Məlumatların daxil edilməsi'!$F$2:$F$181,"RİY",'Məlumatların daxil edilməsi'!$AG$2:$AG$181,N$2),"")</f>
        <v>0</v>
      </c>
      <c r="O37" s="143">
        <f>IFERROR(COUNTIFS('Məlumatların daxil edilməsi'!$F$2:$F$181,"RİY",'Məlumatların daxil edilməsi'!$AG$2:$AG$181,O$2),"")</f>
        <v>0</v>
      </c>
      <c r="P37" s="143">
        <f>IFERROR(COUNTIFS('Məlumatların daxil edilməsi'!$F$2:$F$181,"RİY",'Məlumatların daxil edilməsi'!$AG$2:$AG$181,P$2),"")</f>
        <v>0</v>
      </c>
      <c r="Q37" s="144">
        <f>IFERROR(COUNTIFS('Məlumatların daxil edilməsi'!$F$2:$F$181,"RİY",'Məlumatların daxil edilməsi'!$AG$2:$AG$181,Q$2),"")</f>
        <v>0</v>
      </c>
      <c r="R37" s="142">
        <f>IFERROR(COUNTIFS('Məlumatların daxil edilməsi'!$F$2:$F$181,"İNG",'Məlumatların daxil edilməsi'!$AG$2:$AG$181,R$2),"")</f>
        <v>0</v>
      </c>
      <c r="S37" s="143">
        <f>IFERROR(COUNTIFS('Məlumatların daxil edilməsi'!$F$2:$F$181,"İNG",'Məlumatların daxil edilməsi'!$AG$2:$AG$181,S$2),"")</f>
        <v>0</v>
      </c>
      <c r="T37" s="143">
        <f>IFERROR(COUNTIFS('Məlumatların daxil edilməsi'!$F$2:$F$181,"İNG",'Məlumatların daxil edilməsi'!$AG$2:$AG$181,T$2),"")</f>
        <v>0</v>
      </c>
      <c r="U37" s="143">
        <f>IFERROR(COUNTIFS('Məlumatların daxil edilməsi'!$F$2:$F$181,"İNG",'Məlumatların daxil edilməsi'!$AG$2:$AG$181,U$2),"")</f>
        <v>0</v>
      </c>
      <c r="V37" s="144">
        <f>IFERROR(COUNTIFS('Məlumatların daxil edilməsi'!$F$2:$F$181,"İNG",'Məlumatların daxil edilməsi'!$AG$2:$AG$181,V$2),"")</f>
        <v>0</v>
      </c>
      <c r="W37" s="142">
        <f>IFERROR(COUNTIFS('Məlumatların daxil edilməsi'!$F$2:$F$181,"DF",'Məlumatların daxil edilməsi'!$AG$2:$AG$181,W$2),"")</f>
        <v>0</v>
      </c>
      <c r="X37" s="143">
        <f>IFERROR(COUNTIFS('Məlumatların daxil edilməsi'!$F$2:$F$181,"DF",'Məlumatların daxil edilməsi'!$AG$2:$AG$181,X$2),"")</f>
        <v>0</v>
      </c>
      <c r="Y37" s="143">
        <f>IFERROR(COUNTIFS('Məlumatların daxil edilməsi'!$F$2:$F$181,"DF",'Məlumatların daxil edilməsi'!$AG$2:$AG$181,Y$2),"")</f>
        <v>0</v>
      </c>
      <c r="Z37" s="143">
        <f>IFERROR(COUNTIFS('Məlumatların daxil edilməsi'!$F$2:$F$181,"DF",'Məlumatların daxil edilməsi'!$AG$2:$AG$181,Z$2),"")</f>
        <v>0</v>
      </c>
      <c r="AA37" s="144">
        <f>IFERROR(COUNTIFS('Məlumatların daxil edilməsi'!$F$2:$F$181,"DF",'Məlumatların daxil edilməsi'!$AG$2:$AG$181,AA$2),"")</f>
        <v>0</v>
      </c>
      <c r="AB37" s="142">
        <f>IFERROR(COUNTIFS('Məlumatların daxil edilməsi'!$F$2:$F$181,"TE",'Məlumatların daxil edilməsi'!$AG$2:$AG$181,AB$2),"")</f>
        <v>0</v>
      </c>
      <c r="AC37" s="143">
        <f>IFERROR(COUNTIFS('Məlumatların daxil edilməsi'!$F$2:$F$181,"TE",'Məlumatların daxil edilməsi'!$AG$2:$AG$181,AC$2),"")</f>
        <v>0</v>
      </c>
      <c r="AD37" s="143">
        <f>IFERROR(COUNTIFS('Məlumatların daxil edilməsi'!$F$2:$F$181,"TE",'Məlumatların daxil edilməsi'!$AG$2:$AG$181,AD$2),"")</f>
        <v>0</v>
      </c>
      <c r="AE37" s="143">
        <f>IFERROR(COUNTIFS('Məlumatların daxil edilməsi'!$F$2:$F$181,"TE",'Məlumatların daxil edilməsi'!$AG$2:$AG$181,AE$2),"")</f>
        <v>0</v>
      </c>
      <c r="AF37" s="144">
        <f>IFERROR(COUNTIFS('Məlumatların daxil edilməsi'!$F$2:$F$181,"TE",'Məlumatların daxil edilməsi'!$AG$2:$AG$181,AF$2),"")</f>
        <v>0</v>
      </c>
      <c r="AG37" s="142">
        <f>IFERROR(COUNTIFS('Məlumatların daxil edilməsi'!$F$2:$F$181,"DDAZ",'Məlumatların daxil edilməsi'!$AG$2:$AG$181,AG$2),"")</f>
        <v>0</v>
      </c>
      <c r="AH37" s="143">
        <f>IFERROR(COUNTIFS('Məlumatların daxil edilməsi'!$F$2:$F$181,"DDAZ",'Məlumatların daxil edilməsi'!$AG$2:$AG$181,AH$2),"")</f>
        <v>0</v>
      </c>
      <c r="AI37" s="143">
        <f>IFERROR(COUNTIFS('Məlumatların daxil edilməsi'!$F$2:$F$181,"DDAZ",'Məlumatların daxil edilməsi'!$AG$2:$AG$181,AI$2),"")</f>
        <v>0</v>
      </c>
      <c r="AJ37" s="143">
        <f>IFERROR(COUNTIFS('Məlumatların daxil edilməsi'!$F$2:$F$181,"DDAZ",'Məlumatların daxil edilməsi'!$AG$2:$AG$181,AJ$2),"")</f>
        <v>0</v>
      </c>
      <c r="AK37" s="144">
        <f>IFERROR(COUNTIFS('Məlumatların daxil edilməsi'!$F$2:$F$181,"DDAZ",'Məlumatların daxil edilməsi'!$AG$2:$AG$181,AK$2),"")</f>
        <v>0</v>
      </c>
      <c r="AL37" s="142">
        <f>IFERROR(COUNTIFS('Məlumatların daxil edilməsi'!$F$2:$F$181,"RU",'Məlumatların daxil edilməsi'!$AG$2:$AG$181,AL$2),"")</f>
        <v>0</v>
      </c>
      <c r="AM37" s="143">
        <f>IFERROR(COUNTIFS('Məlumatların daxil edilməsi'!$F$2:$F$181,"RU",'Məlumatların daxil edilməsi'!$AG$2:$AG$181,AM$2),"")</f>
        <v>0</v>
      </c>
      <c r="AN37" s="143">
        <f>IFERROR(COUNTIFS('Məlumatların daxil edilməsi'!$F$2:$F$181,"RU",'Məlumatların daxil edilməsi'!$AG$2:$AG$181,AN$2),"")</f>
        <v>0</v>
      </c>
      <c r="AO37" s="143">
        <f>IFERROR(COUNTIFS('Məlumatların daxil edilməsi'!$F$2:$F$181,"RU",'Məlumatların daxil edilməsi'!$AG$2:$AG$181,AO$2),"")</f>
        <v>0</v>
      </c>
      <c r="AP37" s="144">
        <f>IFERROR(COUNTIFS('Məlumatların daxil edilməsi'!$F$2:$F$181,"RU",'Məlumatların daxil edilməsi'!$AG$2:$AG$181,AP$2),"")</f>
        <v>0</v>
      </c>
    </row>
    <row r="38" ht="26.25" customHeight="1">
      <c r="A38" s="64"/>
      <c r="B38" s="158"/>
      <c r="C38" s="159" t="str">
        <f t="shared" ref="C38:G38" si="137">C37/$B37</f>
        <v>#DIV/0!</v>
      </c>
      <c r="D38" s="160" t="str">
        <f t="shared" si="137"/>
        <v>#DIV/0!</v>
      </c>
      <c r="E38" s="160" t="str">
        <f t="shared" si="137"/>
        <v>#DIV/0!</v>
      </c>
      <c r="F38" s="160" t="str">
        <f t="shared" si="137"/>
        <v>#DIV/0!</v>
      </c>
      <c r="G38" s="161" t="str">
        <f t="shared" si="137"/>
        <v>#DIV/0!</v>
      </c>
      <c r="H38" s="159" t="str">
        <f t="shared" ref="H38:L38" si="138">H37/SUM($H37:$L37)</f>
        <v>#DIV/0!</v>
      </c>
      <c r="I38" s="160" t="str">
        <f t="shared" si="138"/>
        <v>#DIV/0!</v>
      </c>
      <c r="J38" s="160" t="str">
        <f t="shared" si="138"/>
        <v>#DIV/0!</v>
      </c>
      <c r="K38" s="160" t="str">
        <f t="shared" si="138"/>
        <v>#DIV/0!</v>
      </c>
      <c r="L38" s="161" t="str">
        <f t="shared" si="138"/>
        <v>#DIV/0!</v>
      </c>
      <c r="M38" s="159" t="str">
        <f t="shared" ref="M38:Q38" si="139">M37/SUM($M37:$Q37)</f>
        <v>#DIV/0!</v>
      </c>
      <c r="N38" s="160" t="str">
        <f t="shared" si="139"/>
        <v>#DIV/0!</v>
      </c>
      <c r="O38" s="160" t="str">
        <f t="shared" si="139"/>
        <v>#DIV/0!</v>
      </c>
      <c r="P38" s="160" t="str">
        <f t="shared" si="139"/>
        <v>#DIV/0!</v>
      </c>
      <c r="Q38" s="161" t="str">
        <f t="shared" si="139"/>
        <v>#DIV/0!</v>
      </c>
      <c r="R38" s="159" t="str">
        <f t="shared" ref="R38:V38" si="140">R37/SUM($R37:$V37)</f>
        <v>#DIV/0!</v>
      </c>
      <c r="S38" s="160" t="str">
        <f t="shared" si="140"/>
        <v>#DIV/0!</v>
      </c>
      <c r="T38" s="160" t="str">
        <f t="shared" si="140"/>
        <v>#DIV/0!</v>
      </c>
      <c r="U38" s="160" t="str">
        <f t="shared" si="140"/>
        <v>#DIV/0!</v>
      </c>
      <c r="V38" s="161" t="str">
        <f t="shared" si="140"/>
        <v>#DIV/0!</v>
      </c>
      <c r="W38" s="159" t="str">
        <f t="shared" ref="W38:AA38" si="141">W37/SUM($W37:$AA37)</f>
        <v>#DIV/0!</v>
      </c>
      <c r="X38" s="160" t="str">
        <f t="shared" si="141"/>
        <v>#DIV/0!</v>
      </c>
      <c r="Y38" s="160" t="str">
        <f t="shared" si="141"/>
        <v>#DIV/0!</v>
      </c>
      <c r="Z38" s="160" t="str">
        <f t="shared" si="141"/>
        <v>#DIV/0!</v>
      </c>
      <c r="AA38" s="161" t="str">
        <f t="shared" si="141"/>
        <v>#DIV/0!</v>
      </c>
      <c r="AB38" s="159" t="str">
        <f t="shared" ref="AB38:AF38" si="142">AB37/SUM($M37:$Q37)</f>
        <v>#DIV/0!</v>
      </c>
      <c r="AC38" s="160" t="str">
        <f t="shared" si="142"/>
        <v>#DIV/0!</v>
      </c>
      <c r="AD38" s="160" t="str">
        <f t="shared" si="142"/>
        <v>#DIV/0!</v>
      </c>
      <c r="AE38" s="160" t="str">
        <f t="shared" si="142"/>
        <v>#DIV/0!</v>
      </c>
      <c r="AF38" s="161" t="str">
        <f t="shared" si="142"/>
        <v>#DIV/0!</v>
      </c>
      <c r="AG38" s="159" t="str">
        <f t="shared" ref="AG38:AK38" si="143">AG37/SUM($R37:$V37)</f>
        <v>#DIV/0!</v>
      </c>
      <c r="AH38" s="160" t="str">
        <f t="shared" si="143"/>
        <v>#DIV/0!</v>
      </c>
      <c r="AI38" s="160" t="str">
        <f t="shared" si="143"/>
        <v>#DIV/0!</v>
      </c>
      <c r="AJ38" s="160" t="str">
        <f t="shared" si="143"/>
        <v>#DIV/0!</v>
      </c>
      <c r="AK38" s="161" t="str">
        <f t="shared" si="143"/>
        <v>#DIV/0!</v>
      </c>
      <c r="AL38" s="159" t="str">
        <f t="shared" ref="AL38:AP38" si="144">AL37/SUM($W37:$AA37)</f>
        <v>#DIV/0!</v>
      </c>
      <c r="AM38" s="160" t="str">
        <f t="shared" si="144"/>
        <v>#DIV/0!</v>
      </c>
      <c r="AN38" s="160" t="str">
        <f t="shared" si="144"/>
        <v>#DIV/0!</v>
      </c>
      <c r="AO38" s="160" t="str">
        <f t="shared" si="144"/>
        <v>#DIV/0!</v>
      </c>
      <c r="AP38" s="161" t="str">
        <f t="shared" si="144"/>
        <v>#DIV/0!</v>
      </c>
    </row>
    <row r="39" ht="13.5" customHeight="1">
      <c r="A39" s="115"/>
      <c r="B39" s="115"/>
    </row>
    <row r="40" ht="13.5" customHeight="1">
      <c r="A40" s="115"/>
      <c r="B40" s="115"/>
    </row>
    <row r="41" ht="13.5" customHeight="1">
      <c r="A41" s="115"/>
      <c r="B41" s="115"/>
    </row>
    <row r="42" ht="13.5" customHeight="1">
      <c r="A42" s="115"/>
      <c r="B42" s="115"/>
    </row>
    <row r="43" ht="13.5" customHeight="1">
      <c r="A43" s="115"/>
      <c r="B43" s="115"/>
    </row>
    <row r="44" ht="13.5" customHeight="1">
      <c r="A44" s="115"/>
      <c r="B44" s="115"/>
    </row>
    <row r="45" ht="13.5" customHeight="1">
      <c r="A45" s="115"/>
      <c r="B45" s="115"/>
    </row>
    <row r="46" ht="13.5" customHeight="1">
      <c r="A46" s="115"/>
      <c r="B46" s="115"/>
    </row>
    <row r="47" ht="13.5" customHeight="1">
      <c r="A47" s="115"/>
      <c r="B47" s="115"/>
    </row>
    <row r="48" ht="13.5" customHeight="1">
      <c r="A48" s="115"/>
      <c r="B48" s="115"/>
    </row>
    <row r="49" ht="13.5" customHeight="1">
      <c r="A49" s="115"/>
      <c r="B49" s="115"/>
    </row>
    <row r="50" ht="13.5" customHeight="1">
      <c r="A50" s="115"/>
      <c r="B50" s="115"/>
    </row>
    <row r="51" ht="13.5" customHeight="1">
      <c r="A51" s="115"/>
      <c r="B51" s="115"/>
    </row>
    <row r="52" ht="13.5" customHeight="1">
      <c r="A52" s="115"/>
      <c r="B52" s="115"/>
    </row>
    <row r="53" ht="13.5" customHeight="1">
      <c r="A53" s="115"/>
      <c r="B53" s="115"/>
    </row>
    <row r="54" ht="13.5" customHeight="1">
      <c r="A54" s="115"/>
      <c r="B54" s="115"/>
    </row>
    <row r="55" ht="13.5" customHeight="1">
      <c r="A55" s="115"/>
      <c r="B55" s="115"/>
    </row>
    <row r="56" ht="13.5" customHeight="1">
      <c r="A56" s="115"/>
      <c r="B56" s="115"/>
    </row>
    <row r="57" ht="13.5" customHeight="1">
      <c r="A57" s="115"/>
      <c r="B57" s="115"/>
    </row>
    <row r="58" ht="13.5" customHeight="1">
      <c r="A58" s="115"/>
      <c r="B58" s="115"/>
    </row>
    <row r="59" ht="13.5" customHeight="1">
      <c r="A59" s="115"/>
      <c r="B59" s="115"/>
    </row>
    <row r="60" ht="13.5" customHeight="1">
      <c r="A60" s="115"/>
      <c r="B60" s="115"/>
    </row>
    <row r="61" ht="13.5" customHeight="1">
      <c r="A61" s="115"/>
      <c r="B61" s="115"/>
    </row>
    <row r="62" ht="13.5" customHeight="1">
      <c r="A62" s="115"/>
      <c r="B62" s="115"/>
    </row>
    <row r="63" ht="13.5" customHeight="1">
      <c r="A63" s="115"/>
      <c r="B63" s="115"/>
    </row>
    <row r="64" ht="13.5" customHeight="1">
      <c r="A64" s="115"/>
      <c r="B64" s="115"/>
    </row>
    <row r="65" ht="13.5" customHeight="1">
      <c r="A65" s="115"/>
      <c r="B65" s="115"/>
    </row>
    <row r="66" ht="13.5" customHeight="1">
      <c r="A66" s="115"/>
      <c r="B66" s="115"/>
    </row>
    <row r="67" ht="13.5" customHeight="1">
      <c r="A67" s="115"/>
      <c r="B67" s="115"/>
    </row>
    <row r="68" ht="13.5" customHeight="1">
      <c r="A68" s="115"/>
      <c r="B68" s="115"/>
    </row>
    <row r="69" ht="13.5" customHeight="1">
      <c r="A69" s="115"/>
      <c r="B69" s="115"/>
    </row>
    <row r="70" ht="13.5" customHeight="1">
      <c r="A70" s="115"/>
      <c r="B70" s="115"/>
    </row>
    <row r="71" ht="13.5" customHeight="1">
      <c r="A71" s="115"/>
      <c r="B71" s="115"/>
    </row>
    <row r="72" ht="13.5" customHeight="1">
      <c r="A72" s="115"/>
      <c r="B72" s="115"/>
    </row>
    <row r="73" ht="13.5" customHeight="1">
      <c r="A73" s="115"/>
      <c r="B73" s="115"/>
    </row>
    <row r="74" ht="13.5" customHeight="1">
      <c r="A74" s="115"/>
      <c r="B74" s="115"/>
    </row>
    <row r="75" ht="13.5" customHeight="1">
      <c r="A75" s="115"/>
      <c r="B75" s="115"/>
    </row>
    <row r="76" ht="13.5" customHeight="1">
      <c r="A76" s="115"/>
      <c r="B76" s="115"/>
    </row>
    <row r="77" ht="13.5" customHeight="1">
      <c r="A77" s="115"/>
      <c r="B77" s="115"/>
    </row>
    <row r="78" ht="13.5" customHeight="1">
      <c r="A78" s="115"/>
      <c r="B78" s="115"/>
    </row>
    <row r="79" ht="13.5" customHeight="1">
      <c r="A79" s="115"/>
      <c r="B79" s="115"/>
    </row>
    <row r="80" ht="13.5" customHeight="1">
      <c r="A80" s="115"/>
      <c r="B80" s="115"/>
    </row>
    <row r="81" ht="13.5" customHeight="1">
      <c r="A81" s="115"/>
      <c r="B81" s="115"/>
    </row>
    <row r="82" ht="13.5" customHeight="1">
      <c r="A82" s="115"/>
      <c r="B82" s="115"/>
    </row>
    <row r="83" ht="13.5" customHeight="1">
      <c r="A83" s="115"/>
      <c r="B83" s="115"/>
    </row>
    <row r="84" ht="13.5" customHeight="1">
      <c r="A84" s="115"/>
      <c r="B84" s="115"/>
    </row>
    <row r="85" ht="13.5" customHeight="1">
      <c r="A85" s="115"/>
      <c r="B85" s="115"/>
    </row>
    <row r="86" ht="13.5" customHeight="1">
      <c r="A86" s="115"/>
      <c r="B86" s="115"/>
    </row>
    <row r="87" ht="13.5" customHeight="1">
      <c r="A87" s="115"/>
      <c r="B87" s="115"/>
    </row>
    <row r="88" ht="13.5" customHeight="1">
      <c r="A88" s="115"/>
      <c r="B88" s="115"/>
    </row>
    <row r="89" ht="13.5" customHeight="1">
      <c r="A89" s="115"/>
      <c r="B89" s="115"/>
    </row>
    <row r="90" ht="13.5" customHeight="1">
      <c r="A90" s="115"/>
      <c r="B90" s="115"/>
    </row>
    <row r="91" ht="13.5" customHeight="1">
      <c r="A91" s="115"/>
      <c r="B91" s="115"/>
    </row>
    <row r="92" ht="13.5" customHeight="1">
      <c r="A92" s="115"/>
      <c r="B92" s="115"/>
    </row>
    <row r="93" ht="13.5" customHeight="1">
      <c r="A93" s="115"/>
      <c r="B93" s="115"/>
    </row>
    <row r="94" ht="13.5" customHeight="1">
      <c r="A94" s="115"/>
      <c r="B94" s="115"/>
    </row>
    <row r="95" ht="13.5" customHeight="1">
      <c r="A95" s="115"/>
      <c r="B95" s="115"/>
    </row>
    <row r="96" ht="13.5" customHeight="1">
      <c r="A96" s="115"/>
      <c r="B96" s="115"/>
    </row>
    <row r="97" ht="13.5" customHeight="1">
      <c r="A97" s="115"/>
      <c r="B97" s="115"/>
    </row>
    <row r="98" ht="13.5" customHeight="1">
      <c r="A98" s="115"/>
      <c r="B98" s="115"/>
    </row>
    <row r="99" ht="13.5" customHeight="1">
      <c r="A99" s="115"/>
      <c r="B99" s="115"/>
    </row>
    <row r="100" ht="13.5" customHeight="1">
      <c r="A100" s="115"/>
      <c r="B100" s="115"/>
    </row>
    <row r="101" ht="13.5" customHeight="1">
      <c r="A101" s="115"/>
      <c r="B101" s="115"/>
    </row>
    <row r="102" ht="13.5" customHeight="1">
      <c r="A102" s="115"/>
      <c r="B102" s="115"/>
    </row>
    <row r="103" ht="13.5" customHeight="1">
      <c r="A103" s="115"/>
      <c r="B103" s="115"/>
    </row>
    <row r="104" ht="13.5" customHeight="1">
      <c r="A104" s="115"/>
      <c r="B104" s="115"/>
    </row>
    <row r="105" ht="13.5" customHeight="1">
      <c r="A105" s="115"/>
      <c r="B105" s="115"/>
    </row>
    <row r="106" ht="13.5" customHeight="1">
      <c r="A106" s="115"/>
      <c r="B106" s="115"/>
    </row>
    <row r="107" ht="13.5" customHeight="1">
      <c r="A107" s="115"/>
      <c r="B107" s="115"/>
    </row>
    <row r="108" ht="13.5" customHeight="1">
      <c r="A108" s="115"/>
      <c r="B108" s="115"/>
    </row>
    <row r="109" ht="13.5" customHeight="1">
      <c r="A109" s="115"/>
      <c r="B109" s="115"/>
    </row>
    <row r="110" ht="13.5" customHeight="1">
      <c r="A110" s="115"/>
      <c r="B110" s="115"/>
    </row>
    <row r="111" ht="13.5" customHeight="1">
      <c r="A111" s="115"/>
      <c r="B111" s="115"/>
    </row>
    <row r="112" ht="13.5" customHeight="1">
      <c r="A112" s="115"/>
      <c r="B112" s="115"/>
    </row>
    <row r="113" ht="13.5" customHeight="1">
      <c r="A113" s="115"/>
      <c r="B113" s="115"/>
    </row>
    <row r="114" ht="13.5" customHeight="1">
      <c r="A114" s="115"/>
      <c r="B114" s="115"/>
    </row>
    <row r="115" ht="13.5" customHeight="1">
      <c r="A115" s="115"/>
      <c r="B115" s="115"/>
    </row>
    <row r="116" ht="13.5" customHeight="1">
      <c r="A116" s="115"/>
      <c r="B116" s="115"/>
    </row>
    <row r="117" ht="13.5" customHeight="1">
      <c r="A117" s="115"/>
      <c r="B117" s="115"/>
    </row>
    <row r="118" ht="13.5" customHeight="1">
      <c r="A118" s="115"/>
      <c r="B118" s="115"/>
    </row>
    <row r="119" ht="13.5" customHeight="1">
      <c r="A119" s="115"/>
      <c r="B119" s="115"/>
    </row>
    <row r="120" ht="13.5" customHeight="1">
      <c r="A120" s="115"/>
      <c r="B120" s="115"/>
    </row>
    <row r="121" ht="13.5" customHeight="1">
      <c r="A121" s="115"/>
      <c r="B121" s="115"/>
    </row>
    <row r="122" ht="13.5" customHeight="1">
      <c r="A122" s="115"/>
      <c r="B122" s="115"/>
    </row>
    <row r="123" ht="13.5" customHeight="1">
      <c r="A123" s="115"/>
      <c r="B123" s="115"/>
    </row>
    <row r="124" ht="13.5" customHeight="1">
      <c r="A124" s="115"/>
      <c r="B124" s="115"/>
    </row>
    <row r="125" ht="13.5" customHeight="1">
      <c r="A125" s="115"/>
      <c r="B125" s="115"/>
    </row>
    <row r="126" ht="13.5" customHeight="1">
      <c r="A126" s="115"/>
      <c r="B126" s="115"/>
    </row>
    <row r="127" ht="13.5" customHeight="1">
      <c r="A127" s="115"/>
      <c r="B127" s="115"/>
    </row>
    <row r="128" ht="13.5" customHeight="1">
      <c r="A128" s="115"/>
      <c r="B128" s="115"/>
    </row>
    <row r="129" ht="13.5" customHeight="1">
      <c r="A129" s="115"/>
      <c r="B129" s="115"/>
    </row>
    <row r="130" ht="13.5" customHeight="1">
      <c r="A130" s="115"/>
      <c r="B130" s="115"/>
    </row>
    <row r="131" ht="13.5" customHeight="1">
      <c r="A131" s="115"/>
      <c r="B131" s="115"/>
    </row>
    <row r="132" ht="13.5" customHeight="1">
      <c r="A132" s="115"/>
      <c r="B132" s="115"/>
    </row>
    <row r="133" ht="13.5" customHeight="1">
      <c r="A133" s="115"/>
      <c r="B133" s="115"/>
    </row>
    <row r="134" ht="13.5" customHeight="1">
      <c r="A134" s="115"/>
      <c r="B134" s="115"/>
    </row>
    <row r="135" ht="13.5" customHeight="1">
      <c r="A135" s="115"/>
      <c r="B135" s="115"/>
    </row>
    <row r="136" ht="13.5" customHeight="1">
      <c r="A136" s="115"/>
      <c r="B136" s="115"/>
    </row>
    <row r="137" ht="13.5" customHeight="1">
      <c r="A137" s="115"/>
      <c r="B137" s="115"/>
    </row>
    <row r="138" ht="13.5" customHeight="1">
      <c r="A138" s="115"/>
      <c r="B138" s="115"/>
    </row>
    <row r="139" ht="13.5" customHeight="1">
      <c r="A139" s="115"/>
      <c r="B139" s="115"/>
    </row>
    <row r="140" ht="13.5" customHeight="1">
      <c r="A140" s="115"/>
      <c r="B140" s="115"/>
    </row>
    <row r="141" ht="13.5" customHeight="1">
      <c r="A141" s="115"/>
      <c r="B141" s="115"/>
    </row>
    <row r="142" ht="13.5" customHeight="1">
      <c r="A142" s="115"/>
      <c r="B142" s="115"/>
    </row>
    <row r="143" ht="13.5" customHeight="1">
      <c r="A143" s="115"/>
      <c r="B143" s="115"/>
    </row>
    <row r="144" ht="13.5" customHeight="1">
      <c r="A144" s="115"/>
      <c r="B144" s="115"/>
    </row>
    <row r="145" ht="13.5" customHeight="1">
      <c r="A145" s="115"/>
      <c r="B145" s="115"/>
    </row>
    <row r="146" ht="13.5" customHeight="1">
      <c r="A146" s="115"/>
      <c r="B146" s="115"/>
    </row>
    <row r="147" ht="13.5" customHeight="1">
      <c r="A147" s="115"/>
      <c r="B147" s="115"/>
    </row>
    <row r="148" ht="13.5" customHeight="1">
      <c r="A148" s="115"/>
      <c r="B148" s="115"/>
    </row>
    <row r="149" ht="13.5" customHeight="1">
      <c r="A149" s="115"/>
      <c r="B149" s="115"/>
    </row>
    <row r="150" ht="13.5" customHeight="1">
      <c r="A150" s="115"/>
      <c r="B150" s="115"/>
    </row>
    <row r="151" ht="13.5" customHeight="1">
      <c r="A151" s="115"/>
      <c r="B151" s="115"/>
    </row>
    <row r="152" ht="13.5" customHeight="1">
      <c r="A152" s="115"/>
      <c r="B152" s="115"/>
    </row>
    <row r="153" ht="13.5" customHeight="1">
      <c r="A153" s="115"/>
      <c r="B153" s="115"/>
    </row>
    <row r="154" ht="13.5" customHeight="1">
      <c r="A154" s="115"/>
      <c r="B154" s="115"/>
    </row>
    <row r="155" ht="13.5" customHeight="1">
      <c r="A155" s="115"/>
      <c r="B155" s="115"/>
    </row>
    <row r="156" ht="13.5" customHeight="1">
      <c r="A156" s="115"/>
      <c r="B156" s="115"/>
    </row>
    <row r="157" ht="13.5" customHeight="1">
      <c r="A157" s="115"/>
      <c r="B157" s="115"/>
    </row>
    <row r="158" ht="13.5" customHeight="1">
      <c r="A158" s="115"/>
      <c r="B158" s="115"/>
    </row>
    <row r="159" ht="13.5" customHeight="1">
      <c r="A159" s="115"/>
      <c r="B159" s="115"/>
    </row>
    <row r="160" ht="13.5" customHeight="1">
      <c r="A160" s="115"/>
      <c r="B160" s="115"/>
    </row>
    <row r="161" ht="13.5" customHeight="1">
      <c r="A161" s="115"/>
      <c r="B161" s="115"/>
    </row>
    <row r="162" ht="13.5" customHeight="1">
      <c r="A162" s="115"/>
      <c r="B162" s="115"/>
    </row>
    <row r="163" ht="13.5" customHeight="1">
      <c r="A163" s="115"/>
      <c r="B163" s="115"/>
    </row>
    <row r="164" ht="13.5" customHeight="1">
      <c r="A164" s="115"/>
      <c r="B164" s="115"/>
    </row>
    <row r="165" ht="13.5" customHeight="1">
      <c r="A165" s="115"/>
      <c r="B165" s="115"/>
    </row>
    <row r="166" ht="13.5" customHeight="1">
      <c r="A166" s="115"/>
      <c r="B166" s="115"/>
    </row>
    <row r="167" ht="13.5" customHeight="1">
      <c r="A167" s="115"/>
      <c r="B167" s="115"/>
    </row>
    <row r="168" ht="13.5" customHeight="1">
      <c r="A168" s="115"/>
      <c r="B168" s="115"/>
    </row>
    <row r="169" ht="13.5" customHeight="1">
      <c r="A169" s="115"/>
      <c r="B169" s="115"/>
    </row>
    <row r="170" ht="13.5" customHeight="1">
      <c r="A170" s="115"/>
      <c r="B170" s="115"/>
    </row>
    <row r="171" ht="13.5" customHeight="1">
      <c r="A171" s="115"/>
      <c r="B171" s="115"/>
    </row>
    <row r="172" ht="13.5" customHeight="1">
      <c r="A172" s="115"/>
      <c r="B172" s="115"/>
    </row>
    <row r="173" ht="13.5" customHeight="1">
      <c r="A173" s="115"/>
      <c r="B173" s="115"/>
    </row>
    <row r="174" ht="13.5" customHeight="1">
      <c r="A174" s="115"/>
      <c r="B174" s="115"/>
    </row>
    <row r="175" ht="13.5" customHeight="1">
      <c r="A175" s="115"/>
      <c r="B175" s="115"/>
    </row>
    <row r="176" ht="13.5" customHeight="1">
      <c r="A176" s="115"/>
      <c r="B176" s="115"/>
    </row>
    <row r="177" ht="13.5" customHeight="1">
      <c r="A177" s="115"/>
      <c r="B177" s="115"/>
    </row>
    <row r="178" ht="13.5" customHeight="1">
      <c r="A178" s="115"/>
      <c r="B178" s="115"/>
    </row>
    <row r="179" ht="13.5" customHeight="1">
      <c r="A179" s="115"/>
      <c r="B179" s="115"/>
    </row>
    <row r="180" ht="13.5" customHeight="1">
      <c r="A180" s="115"/>
      <c r="B180" s="115"/>
    </row>
    <row r="181" ht="13.5" customHeight="1">
      <c r="A181" s="115"/>
      <c r="B181" s="115"/>
    </row>
    <row r="182" ht="13.5" customHeight="1">
      <c r="A182" s="115"/>
      <c r="B182" s="115"/>
    </row>
    <row r="183" ht="13.5" customHeight="1">
      <c r="A183" s="115"/>
      <c r="B183" s="115"/>
    </row>
    <row r="184" ht="13.5" customHeight="1">
      <c r="A184" s="115"/>
      <c r="B184" s="115"/>
    </row>
    <row r="185" ht="13.5" customHeight="1">
      <c r="A185" s="115"/>
      <c r="B185" s="115"/>
    </row>
    <row r="186" ht="13.5" customHeight="1">
      <c r="A186" s="115"/>
      <c r="B186" s="115"/>
    </row>
    <row r="187" ht="13.5" customHeight="1">
      <c r="A187" s="115"/>
      <c r="B187" s="115"/>
    </row>
    <row r="188" ht="13.5" customHeight="1">
      <c r="A188" s="115"/>
      <c r="B188" s="115"/>
    </row>
    <row r="189" ht="13.5" customHeight="1">
      <c r="A189" s="115"/>
      <c r="B189" s="115"/>
    </row>
    <row r="190" ht="13.5" customHeight="1">
      <c r="A190" s="115"/>
      <c r="B190" s="115"/>
    </row>
    <row r="191" ht="13.5" customHeight="1">
      <c r="A191" s="115"/>
      <c r="B191" s="115"/>
    </row>
    <row r="192" ht="13.5" customHeight="1">
      <c r="A192" s="115"/>
      <c r="B192" s="115"/>
    </row>
    <row r="193" ht="13.5" customHeight="1">
      <c r="A193" s="115"/>
      <c r="B193" s="115"/>
    </row>
    <row r="194" ht="13.5" customHeight="1">
      <c r="A194" s="115"/>
      <c r="B194" s="115"/>
    </row>
    <row r="195" ht="13.5" customHeight="1">
      <c r="A195" s="115"/>
      <c r="B195" s="115"/>
    </row>
    <row r="196" ht="13.5" customHeight="1">
      <c r="A196" s="115"/>
      <c r="B196" s="115"/>
    </row>
    <row r="197" ht="13.5" customHeight="1">
      <c r="A197" s="115"/>
      <c r="B197" s="115"/>
    </row>
    <row r="198" ht="13.5" customHeight="1">
      <c r="A198" s="115"/>
      <c r="B198" s="115"/>
    </row>
    <row r="199" ht="13.5" customHeight="1">
      <c r="A199" s="115"/>
      <c r="B199" s="115"/>
    </row>
    <row r="200" ht="13.5" customHeight="1">
      <c r="A200" s="115"/>
      <c r="B200" s="115"/>
    </row>
    <row r="201" ht="13.5" customHeight="1">
      <c r="A201" s="115"/>
      <c r="B201" s="115"/>
    </row>
    <row r="202" ht="13.5" customHeight="1">
      <c r="A202" s="115"/>
      <c r="B202" s="115"/>
    </row>
    <row r="203" ht="13.5" customHeight="1">
      <c r="A203" s="115"/>
      <c r="B203" s="115"/>
    </row>
    <row r="204" ht="13.5" customHeight="1">
      <c r="A204" s="115"/>
      <c r="B204" s="115"/>
    </row>
    <row r="205" ht="13.5" customHeight="1">
      <c r="A205" s="115"/>
      <c r="B205" s="115"/>
    </row>
    <row r="206" ht="13.5" customHeight="1">
      <c r="A206" s="115"/>
      <c r="B206" s="115"/>
    </row>
    <row r="207" ht="13.5" customHeight="1">
      <c r="A207" s="115"/>
      <c r="B207" s="115"/>
    </row>
    <row r="208" ht="13.5" customHeight="1">
      <c r="A208" s="115"/>
      <c r="B208" s="115"/>
    </row>
    <row r="209" ht="13.5" customHeight="1">
      <c r="A209" s="115"/>
      <c r="B209" s="115"/>
    </row>
    <row r="210" ht="13.5" customHeight="1">
      <c r="A210" s="115"/>
      <c r="B210" s="115"/>
    </row>
    <row r="211" ht="13.5" customHeight="1">
      <c r="A211" s="115"/>
      <c r="B211" s="115"/>
    </row>
    <row r="212" ht="13.5" customHeight="1">
      <c r="A212" s="115"/>
      <c r="B212" s="115"/>
    </row>
    <row r="213" ht="13.5" customHeight="1">
      <c r="A213" s="115"/>
      <c r="B213" s="115"/>
    </row>
    <row r="214" ht="13.5" customHeight="1">
      <c r="A214" s="115"/>
      <c r="B214" s="115"/>
    </row>
    <row r="215" ht="13.5" customHeight="1">
      <c r="A215" s="115"/>
      <c r="B215" s="115"/>
    </row>
    <row r="216" ht="13.5" customHeight="1">
      <c r="A216" s="115"/>
      <c r="B216" s="115"/>
    </row>
    <row r="217" ht="13.5" customHeight="1">
      <c r="A217" s="115"/>
      <c r="B217" s="115"/>
    </row>
    <row r="218" ht="13.5" customHeight="1">
      <c r="A218" s="115"/>
      <c r="B218" s="115"/>
    </row>
    <row r="219" ht="13.5" customHeight="1">
      <c r="A219" s="115"/>
      <c r="B219" s="115"/>
    </row>
    <row r="220" ht="13.5" customHeight="1">
      <c r="A220" s="115"/>
      <c r="B220" s="115"/>
    </row>
    <row r="221" ht="13.5" customHeight="1">
      <c r="A221" s="115"/>
      <c r="B221" s="115"/>
    </row>
    <row r="222" ht="13.5" customHeight="1">
      <c r="A222" s="115"/>
      <c r="B222" s="115"/>
    </row>
    <row r="223" ht="13.5" customHeight="1">
      <c r="A223" s="115"/>
      <c r="B223" s="115"/>
    </row>
    <row r="224" ht="13.5" customHeight="1">
      <c r="A224" s="115"/>
      <c r="B224" s="115"/>
    </row>
    <row r="225" ht="13.5" customHeight="1">
      <c r="A225" s="115"/>
      <c r="B225" s="115"/>
    </row>
    <row r="226" ht="13.5" customHeight="1">
      <c r="A226" s="115"/>
      <c r="B226" s="115"/>
    </row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28">
    <mergeCell ref="AB1:AF1"/>
    <mergeCell ref="AG1:AK1"/>
    <mergeCell ref="AL1:AP1"/>
    <mergeCell ref="A1:A2"/>
    <mergeCell ref="B1:B2"/>
    <mergeCell ref="C1:G1"/>
    <mergeCell ref="H1:L1"/>
    <mergeCell ref="M1:Q1"/>
    <mergeCell ref="R1:V1"/>
    <mergeCell ref="W1:AA1"/>
    <mergeCell ref="A3:A4"/>
    <mergeCell ref="A5:A6"/>
    <mergeCell ref="A7:A8"/>
    <mergeCell ref="A9:A10"/>
    <mergeCell ref="A11:A12"/>
    <mergeCell ref="A13:A14"/>
    <mergeCell ref="A15:A16"/>
    <mergeCell ref="A31:A32"/>
    <mergeCell ref="A33:A34"/>
    <mergeCell ref="A35:A36"/>
    <mergeCell ref="A37:A38"/>
    <mergeCell ref="A17:A18"/>
    <mergeCell ref="A19:A20"/>
    <mergeCell ref="A21:A22"/>
    <mergeCell ref="A23:A24"/>
    <mergeCell ref="A25:A26"/>
    <mergeCell ref="A27:A28"/>
    <mergeCell ref="A29:A30"/>
  </mergeCells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15.38"/>
    <col customWidth="1" min="3" max="3" width="12.0"/>
    <col customWidth="1" min="4" max="13" width="7.63"/>
    <col customWidth="1" min="14" max="26" width="10.5"/>
  </cols>
  <sheetData>
    <row r="1" ht="13.5" customHeight="1">
      <c r="K1" s="162" t="s">
        <v>114</v>
      </c>
      <c r="L1" s="163" t="s">
        <v>115</v>
      </c>
      <c r="M1" s="87" t="s">
        <v>116</v>
      </c>
    </row>
    <row r="2" ht="13.5" customHeight="1">
      <c r="B2" s="164" t="s">
        <v>117</v>
      </c>
      <c r="C2" s="55" t="s">
        <v>118</v>
      </c>
      <c r="D2" s="56">
        <v>5.0</v>
      </c>
      <c r="E2" s="56">
        <v>4.0</v>
      </c>
      <c r="F2" s="56">
        <v>3.0</v>
      </c>
      <c r="G2" s="56">
        <v>2.0</v>
      </c>
      <c r="H2" s="56">
        <v>1.0</v>
      </c>
      <c r="I2" s="57"/>
      <c r="K2" s="165"/>
      <c r="L2" s="165"/>
      <c r="M2" s="165"/>
    </row>
    <row r="3" ht="13.5" customHeight="1">
      <c r="A3" s="58" t="s">
        <v>45</v>
      </c>
      <c r="B3" s="59" t="s">
        <v>46</v>
      </c>
      <c r="C3" s="60" t="s">
        <v>54</v>
      </c>
      <c r="D3" s="61" t="s">
        <v>55</v>
      </c>
      <c r="E3" s="34" t="s">
        <v>56</v>
      </c>
      <c r="F3" s="34" t="s">
        <v>57</v>
      </c>
      <c r="G3" s="34" t="s">
        <v>58</v>
      </c>
      <c r="H3" s="34" t="s">
        <v>59</v>
      </c>
      <c r="I3" s="166" t="s">
        <v>48</v>
      </c>
      <c r="K3" s="92"/>
      <c r="L3" s="92"/>
      <c r="M3" s="92"/>
    </row>
    <row r="4" ht="13.5" customHeight="1">
      <c r="A4" s="62"/>
      <c r="B4" s="63" t="s">
        <v>49</v>
      </c>
      <c r="C4" s="26">
        <f>COUNTIFS('Məlumatların daxil edilməsi'!$G$2:$G$176,"&lt;5")</f>
        <v>0</v>
      </c>
      <c r="D4" s="167" t="str">
        <f>IFERROR(COUNTIFS('Məlumatların daxil edilməsi'!$G$2:$G$176,"&lt;5",'Məlumatların daxil edilməsi'!$J$2:$J$176,D$2)/$C4,"")</f>
        <v/>
      </c>
      <c r="E4" s="167" t="str">
        <f>IFERROR(COUNTIFS('Məlumatların daxil edilməsi'!$G$2:$G$176,"&lt;5",'Məlumatların daxil edilməsi'!$J$2:$J$176,E$2)/$C4,"")</f>
        <v/>
      </c>
      <c r="F4" s="168" t="str">
        <f>IFERROR(COUNTIFS('Məlumatların daxil edilməsi'!$G$2:$G$176,"&lt;5",'Məlumatların daxil edilməsi'!$J$2:$J$176,F$2)/$C4,"")</f>
        <v/>
      </c>
      <c r="G4" s="168" t="str">
        <f>IFERROR(COUNTIFS('Məlumatların daxil edilməsi'!$G$2:$G$176,"&lt;5",'Məlumatların daxil edilməsi'!$J$2:$J$176,G$2)/$C4,"")</f>
        <v/>
      </c>
      <c r="H4" s="168" t="str">
        <f>IFERROR(COUNTIFS('Məlumatların daxil edilməsi'!$G$2:$G$176,"&lt;5",'Məlumatların daxil edilməsi'!$J$2:$J$176,H$2)/$C4,"")</f>
        <v/>
      </c>
      <c r="I4" s="169" t="str">
        <f t="array" ref="I4">IFS(SUM(D4:H4)=0,"-",AND(D4&gt;=0.7,H4=0),"Əla",AND(SUM(D4:E4)&gt;0.5,SUM(G4:H4)&lt;=0.2,H4&lt;=0.1),"Yaxşı",AND(SUM(D4:F4)&gt;0.5,H4&lt;=0.3),"Kafi",H4&lt;0.5,"Zəif",H4&gt;=0.5,"Çox zəif")</f>
        <v>-</v>
      </c>
      <c r="K4" s="34">
        <f>SUMIFS('Məlumatların daxil edilməsi'!H$3:H$192,'Məlumatların daxil edilməsi'!$G$3:$G$192,"&lt;5")</f>
        <v>0</v>
      </c>
      <c r="L4" s="34">
        <f>SUMIFS('Məlumatların daxil edilməsi'!I$3:I$192,'Məlumatların daxil edilməsi'!$G$3:$G$192,"&lt;5")</f>
        <v>0</v>
      </c>
      <c r="M4" s="170" t="str">
        <f t="shared" ref="M4:M7" si="1">L4/K4</f>
        <v>#DIV/0!</v>
      </c>
    </row>
    <row r="5" ht="13.5" customHeight="1">
      <c r="A5" s="62"/>
      <c r="B5" s="63" t="s">
        <v>50</v>
      </c>
      <c r="C5" s="21">
        <f>COUNTIFS('Məlumatların daxil edilməsi'!$G$2:$G$176,"&gt;4",'Məlumatların daxil edilməsi'!$G$2:$G$176,"&lt;10")</f>
        <v>0</v>
      </c>
      <c r="D5" s="171" t="str">
        <f>IFERROR(COUNTIFS('Məlumatların daxil edilməsi'!$G$2:$G$176,"&gt;4",'Məlumatların daxil edilməsi'!$G$2:$G$176,"&lt;10",'Məlumatların daxil edilməsi'!$J$2:$J$176,D$2)/$C5,"")</f>
        <v/>
      </c>
      <c r="E5" s="171" t="str">
        <f>IFERROR(COUNTIFS('Məlumatların daxil edilməsi'!$G$2:$G$176,"&gt;4",'Məlumatların daxil edilməsi'!$G$2:$G$176,"&lt;10",'Məlumatların daxil edilməsi'!$J$2:$J$176,E$2)/$C5,"")</f>
        <v/>
      </c>
      <c r="F5" s="172" t="str">
        <f>IFERROR(COUNTIFS('Məlumatların daxil edilməsi'!$G$2:$G$176,"&gt;4",'Məlumatların daxil edilməsi'!$G$2:$G$176,"&lt;10",'Məlumatların daxil edilməsi'!$J$2:$J$176,F$2)/$C5,"")</f>
        <v/>
      </c>
      <c r="G5" s="172" t="str">
        <f>IFERROR(COUNTIFS('Məlumatların daxil edilməsi'!$G$2:$G$176,"&gt;4",'Məlumatların daxil edilməsi'!$G$2:$G$176,"&lt;10",'Məlumatların daxil edilməsi'!$J$2:$J$176,G$2)/$C5,"")</f>
        <v/>
      </c>
      <c r="H5" s="172" t="str">
        <f>IFERROR(COUNTIFS('Məlumatların daxil edilməsi'!$G$2:$G$176,"&gt;4",'Məlumatların daxil edilməsi'!$G$2:$G$176,"&lt;10",'Məlumatların daxil edilməsi'!$J$2:$J$176,H$2)/$C5,"")</f>
        <v/>
      </c>
      <c r="I5" s="173" t="str">
        <f t="array" ref="I5">IFS(SUM(D5:H5)=0,"-",AND(D5&gt;=0.7,H5=0),"Əla",AND(SUM(D5:E5)&gt;0.5,SUM(G5:H5)&lt;=0.2,H5&lt;=0.1),"Yaxşı",AND(SUM(D5:F5)&gt;0.5,H5&lt;=0.3),"Kafi",H5&lt;0.5,"Zəif",H5&gt;=0.5,"Çox zəif")</f>
        <v>-</v>
      </c>
      <c r="K5" s="34">
        <f>SUMIFS('Məlumatların daxil edilməsi'!H$3:H$192,'Məlumatların daxil edilməsi'!$G$3:$G$192,"&gt;4",'Məlumatların daxil edilməsi'!$G$3:$G$192,"&lt;10")</f>
        <v>0</v>
      </c>
      <c r="L5" s="34">
        <f>SUMIFS('Məlumatların daxil edilməsi'!I$3:I$192,'Məlumatların daxil edilməsi'!$G$3:$G$192,"&gt;4",'Məlumatların daxil edilməsi'!$G$3:$G$192,"&lt;10")</f>
        <v>0</v>
      </c>
      <c r="M5" s="170" t="str">
        <f t="shared" si="1"/>
        <v>#DIV/0!</v>
      </c>
    </row>
    <row r="6" ht="13.5" customHeight="1">
      <c r="A6" s="62"/>
      <c r="B6" s="63" t="s">
        <v>51</v>
      </c>
      <c r="C6" s="21">
        <f>COUNTIFS('Məlumatların daxil edilməsi'!$G$2:$G$176,"&gt;9")</f>
        <v>0</v>
      </c>
      <c r="D6" s="171" t="str">
        <f>IFERROR(COUNTIFS('Məlumatların daxil edilməsi'!$G$2:$G$176,"&gt;9",'Məlumatların daxil edilməsi'!$J$2:$J$176,D$2)/$C6,"")</f>
        <v/>
      </c>
      <c r="E6" s="171" t="str">
        <f>IFERROR(COUNTIFS('Məlumatların daxil edilməsi'!$G$2:$G$176,"&gt;9",'Məlumatların daxil edilməsi'!$J$2:$J$176,E$2)/$C6,"")</f>
        <v/>
      </c>
      <c r="F6" s="172" t="str">
        <f>IFERROR(COUNTIFS('Məlumatların daxil edilməsi'!$G$2:$G$176,"&gt;9",'Məlumatların daxil edilməsi'!$J$2:$J$176,F$2)/$C6,"")</f>
        <v/>
      </c>
      <c r="G6" s="172" t="str">
        <f>IFERROR(COUNTIFS('Məlumatların daxil edilməsi'!$G$2:$G$176,"&gt;9",'Məlumatların daxil edilməsi'!$J$2:$J$176,G$2)/$C6,"")</f>
        <v/>
      </c>
      <c r="H6" s="172" t="str">
        <f>IFERROR(COUNTIFS('Məlumatların daxil edilməsi'!$G$2:$G$176,"&gt;9",'Məlumatların daxil edilməsi'!$J$2:$J$176,H$2)/$C6,"")</f>
        <v/>
      </c>
      <c r="I6" s="173" t="str">
        <f t="array" ref="I6">IFS(SUM(D6:H6)=0,"-",AND(D6&gt;=0.7,H6=0),"Əla",AND(SUM(D6:E6)&gt;0.5,SUM(G6:H6)&lt;=0.2,H6&lt;=0.1),"Yaxşı",AND(SUM(D6:F6)&gt;0.5,H6&lt;=0.3),"Kafi",H6&lt;0.5,"Zəif",H6&gt;=0.5,"Çox zəif")</f>
        <v>-</v>
      </c>
      <c r="K6" s="34">
        <f>SUMIFS('Məlumatların daxil edilməsi'!H$3:H$192,'Məlumatların daxil edilməsi'!$G$3:$G$192,"&gt;9")</f>
        <v>0</v>
      </c>
      <c r="L6" s="34">
        <f>SUMIFS('Məlumatların daxil edilməsi'!I$3:I$192,'Məlumatların daxil edilməsi'!$G$3:$G$192,"&gt;9")</f>
        <v>0</v>
      </c>
      <c r="M6" s="170" t="str">
        <f t="shared" si="1"/>
        <v>#DIV/0!</v>
      </c>
    </row>
    <row r="7" ht="13.5" customHeight="1">
      <c r="A7" s="64"/>
      <c r="B7" s="65" t="s">
        <v>45</v>
      </c>
      <c r="C7" s="174">
        <f>SUM(C4:C6)</f>
        <v>0</v>
      </c>
      <c r="D7" s="175" t="str">
        <f>IFERROR(COUNTIFS('Məlumatların daxil edilməsi'!$J$2:$J$176,D$2)/$C7,"")</f>
        <v/>
      </c>
      <c r="E7" s="175" t="str">
        <f>IFERROR(COUNTIFS('Məlumatların daxil edilməsi'!$J$2:$J$176,E$2)/$C7,"")</f>
        <v/>
      </c>
      <c r="F7" s="176" t="str">
        <f>IFERROR(COUNTIFS('Məlumatların daxil edilməsi'!$J$2:$J$176,F$2)/$C7,"")</f>
        <v/>
      </c>
      <c r="G7" s="176" t="str">
        <f>IFERROR(COUNTIFS('Məlumatların daxil edilməsi'!$J$2:$J$176,G$2)/$C7,"")</f>
        <v/>
      </c>
      <c r="H7" s="176" t="str">
        <f>IFERROR(COUNTIFS('Məlumatların daxil edilməsi'!$J$2:$J$176,H$2)/$C7,"")</f>
        <v/>
      </c>
      <c r="I7" s="173" t="str">
        <f t="array" ref="I7">IFS(SUM(D7:H7)=0,"-",AND(D7&gt;=0.7,H7=0),"Əla",AND(SUM(D7:E7)&gt;0.5,SUM(G7:H7)&lt;=0.2,H7&lt;=0.1),"Yaxşı",AND(SUM(D7:F7)&gt;0.5,H7&lt;=0.3),"Kafi",H7&lt;0.5,"Zəif",H7&gt;=0.5,"Çox zəif")</f>
        <v>-</v>
      </c>
      <c r="K7" s="34">
        <f t="shared" ref="K7:L7" si="2">SUM(K4:K6)</f>
        <v>0</v>
      </c>
      <c r="L7" s="34">
        <f t="shared" si="2"/>
        <v>0</v>
      </c>
      <c r="M7" s="170" t="str">
        <f t="shared" si="1"/>
        <v>#DIV/0!</v>
      </c>
    </row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K1:K3"/>
    <mergeCell ref="L1:L3"/>
    <mergeCell ref="M1:M3"/>
    <mergeCell ref="A3:A7"/>
  </mergeCells>
  <conditionalFormatting sqref="I4:I7">
    <cfRule type="cellIs" dxfId="0" priority="1" operator="equal">
      <formula>"Zəif"</formula>
    </cfRule>
  </conditionalFormatting>
  <conditionalFormatting sqref="I4:I7">
    <cfRule type="cellIs" dxfId="1" priority="2" operator="equal">
      <formula>"Əla"</formula>
    </cfRule>
  </conditionalFormatting>
  <conditionalFormatting sqref="I4:I7">
    <cfRule type="cellIs" dxfId="2" priority="3" operator="equal">
      <formula>"Çox zəif"</formula>
    </cfRule>
  </conditionalFormatting>
  <conditionalFormatting sqref="I4:I7">
    <cfRule type="cellIs" dxfId="7" priority="4" operator="equal">
      <formula>"Kafi"</formula>
    </cfRule>
  </conditionalFormatting>
  <conditionalFormatting sqref="I4:I7">
    <cfRule type="cellIs" dxfId="3" priority="5" operator="equal">
      <formula>"-"</formula>
    </cfRule>
  </conditionalFormatting>
  <conditionalFormatting sqref="I4:I7">
    <cfRule type="cellIs" dxfId="4" priority="6" operator="equal">
      <formula>"Yaxşı"</formula>
    </cfRule>
  </conditionalFormatting>
  <printOptions/>
  <pageMargins bottom="0.75" footer="0.0" header="0.0" left="0.7" right="0.7" top="0.75"/>
  <pageSetup paperSize="9"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4.38"/>
    <col customWidth="1" min="2" max="6" width="5.88"/>
    <col customWidth="1" min="7" max="26" width="10.5"/>
  </cols>
  <sheetData>
    <row r="1" ht="14.25" customHeight="1">
      <c r="A1" s="105" t="s">
        <v>119</v>
      </c>
      <c r="B1" s="105">
        <v>0.0</v>
      </c>
      <c r="C1" s="105">
        <v>1.0</v>
      </c>
      <c r="F1" s="105">
        <v>7.0</v>
      </c>
    </row>
    <row r="2" ht="14.25" customHeight="1">
      <c r="A2" s="177" t="s">
        <v>120</v>
      </c>
      <c r="B2" s="105">
        <v>1.0</v>
      </c>
      <c r="C2" s="105">
        <v>2.0</v>
      </c>
      <c r="F2" s="105">
        <v>8.0</v>
      </c>
    </row>
    <row r="3" ht="14.25" customHeight="1">
      <c r="A3" s="177" t="s">
        <v>121</v>
      </c>
      <c r="B3" s="105">
        <v>2.0</v>
      </c>
      <c r="C3" s="105">
        <v>3.0</v>
      </c>
      <c r="F3" s="105">
        <v>9.0</v>
      </c>
    </row>
    <row r="4" ht="14.25" customHeight="1">
      <c r="A4" s="177" t="s">
        <v>122</v>
      </c>
      <c r="B4" s="105">
        <v>3.0</v>
      </c>
      <c r="C4" s="105">
        <v>4.0</v>
      </c>
      <c r="F4" s="105">
        <v>10.0</v>
      </c>
    </row>
    <row r="5" ht="14.25" customHeight="1">
      <c r="A5" s="178" t="s">
        <v>123</v>
      </c>
      <c r="B5" s="179">
        <v>4.0</v>
      </c>
      <c r="C5" s="105">
        <v>5.0</v>
      </c>
      <c r="F5" s="179">
        <v>11.0</v>
      </c>
    </row>
    <row r="6" ht="14.25" customHeight="1">
      <c r="A6" s="105" t="s">
        <v>124</v>
      </c>
      <c r="B6" s="105">
        <v>5.0</v>
      </c>
      <c r="F6" s="105">
        <v>12.0</v>
      </c>
    </row>
    <row r="7" ht="14.25" customHeight="1">
      <c r="A7" s="105" t="s">
        <v>44</v>
      </c>
      <c r="B7" s="105">
        <v>6.0</v>
      </c>
      <c r="F7" s="105">
        <v>13.0</v>
      </c>
    </row>
    <row r="8" ht="14.25" customHeight="1">
      <c r="B8" s="105">
        <v>7.0</v>
      </c>
      <c r="F8" s="105">
        <v>14.0</v>
      </c>
    </row>
    <row r="9" ht="14.25" customHeight="1">
      <c r="B9" s="105">
        <v>8.0</v>
      </c>
      <c r="F9" s="105">
        <v>15.0</v>
      </c>
    </row>
    <row r="10" ht="14.25" customHeight="1">
      <c r="B10" s="179">
        <v>9.0</v>
      </c>
      <c r="F10" s="105">
        <v>16.0</v>
      </c>
    </row>
    <row r="11" ht="14.25" customHeight="1">
      <c r="B11" s="105">
        <v>10.0</v>
      </c>
      <c r="F11" s="105">
        <v>17.0</v>
      </c>
    </row>
    <row r="12" ht="14.25" customHeight="1">
      <c r="A12" s="81" t="s">
        <v>125</v>
      </c>
      <c r="B12" s="105">
        <v>11.0</v>
      </c>
      <c r="F12" s="105">
        <v>18.0</v>
      </c>
    </row>
    <row r="13" ht="14.25" customHeight="1">
      <c r="A13" s="81" t="s">
        <v>126</v>
      </c>
    </row>
    <row r="14" ht="14.25" customHeight="1">
      <c r="A14" s="81" t="s">
        <v>127</v>
      </c>
    </row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4.0"/>
    <col customWidth="1" min="2" max="2" width="3.88"/>
    <col customWidth="1" min="3" max="3" width="11.38"/>
    <col customWidth="1" min="4" max="4" width="3.88"/>
    <col customWidth="1" min="5" max="5" width="11.38"/>
    <col customWidth="1" min="6" max="6" width="3.88"/>
    <col customWidth="1" min="7" max="7" width="11.38"/>
    <col customWidth="1" min="8" max="8" width="3.88"/>
    <col customWidth="1" min="9" max="9" width="11.38"/>
    <col customWidth="1" min="10" max="10" width="3.88"/>
    <col customWidth="1" min="11" max="11" width="11.38"/>
    <col customWidth="1" min="12" max="12" width="3.88"/>
    <col customWidth="1" min="13" max="13" width="11.38"/>
    <col customWidth="1" min="14" max="14" width="3.88"/>
    <col customWidth="1" min="15" max="15" width="11.38"/>
    <col customWidth="1" min="16" max="16" width="3.88"/>
    <col customWidth="1" min="17" max="17" width="11.38"/>
    <col customWidth="1" min="18" max="28" width="10.5"/>
  </cols>
  <sheetData>
    <row r="1" ht="14.25" customHeight="1">
      <c r="A1" s="40" t="s">
        <v>37</v>
      </c>
      <c r="B1" s="41" t="s">
        <v>38</v>
      </c>
      <c r="C1" s="42"/>
      <c r="D1" s="41" t="s">
        <v>39</v>
      </c>
      <c r="E1" s="42"/>
      <c r="F1" s="41" t="s">
        <v>40</v>
      </c>
      <c r="G1" s="42"/>
      <c r="H1" s="41" t="s">
        <v>41</v>
      </c>
      <c r="I1" s="42"/>
      <c r="J1" s="41" t="s">
        <v>42</v>
      </c>
      <c r="K1" s="42"/>
      <c r="L1" s="41" t="s">
        <v>43</v>
      </c>
      <c r="M1" s="42"/>
      <c r="N1" s="43" t="s">
        <v>44</v>
      </c>
      <c r="O1" s="42"/>
      <c r="P1" s="41" t="s">
        <v>45</v>
      </c>
      <c r="Q1" s="4"/>
    </row>
    <row r="2" ht="14.25" customHeight="1">
      <c r="A2" s="44" t="s">
        <v>46</v>
      </c>
      <c r="B2" s="29" t="s">
        <v>47</v>
      </c>
      <c r="C2" s="29" t="s">
        <v>48</v>
      </c>
      <c r="D2" s="29" t="s">
        <v>47</v>
      </c>
      <c r="E2" s="29" t="s">
        <v>48</v>
      </c>
      <c r="F2" s="29" t="s">
        <v>47</v>
      </c>
      <c r="G2" s="29" t="s">
        <v>48</v>
      </c>
      <c r="H2" s="29" t="s">
        <v>47</v>
      </c>
      <c r="I2" s="29" t="s">
        <v>48</v>
      </c>
      <c r="J2" s="29" t="s">
        <v>47</v>
      </c>
      <c r="K2" s="29" t="s">
        <v>48</v>
      </c>
      <c r="L2" s="29" t="s">
        <v>47</v>
      </c>
      <c r="M2" s="29" t="s">
        <v>48</v>
      </c>
      <c r="N2" s="29" t="s">
        <v>47</v>
      </c>
      <c r="O2" s="29" t="s">
        <v>48</v>
      </c>
      <c r="P2" s="29" t="s">
        <v>47</v>
      </c>
      <c r="Q2" s="29" t="s">
        <v>48</v>
      </c>
    </row>
    <row r="3" ht="14.25" customHeight="1">
      <c r="A3" s="45" t="s">
        <v>49</v>
      </c>
      <c r="B3" s="34">
        <f>Az!C3</f>
        <v>0</v>
      </c>
      <c r="C3" s="34" t="str">
        <f>Az!I3</f>
        <v>-</v>
      </c>
      <c r="D3" s="34">
        <f>'İng'!C3</f>
        <v>0</v>
      </c>
      <c r="E3" s="34" t="str">
        <f>'İng'!I3</f>
        <v>-</v>
      </c>
      <c r="F3" s="34">
        <f>Riy!C3</f>
        <v>0</v>
      </c>
      <c r="G3" s="34" t="str">
        <f>Riy!I3</f>
        <v>-</v>
      </c>
      <c r="H3" s="34">
        <f>DF!C3</f>
        <v>0</v>
      </c>
      <c r="I3" s="34" t="str">
        <f>DF!I3</f>
        <v>-</v>
      </c>
      <c r="J3" s="34">
        <f>Ru!C3</f>
        <v>0</v>
      </c>
      <c r="K3" s="34" t="str">
        <f>Ru!I3</f>
        <v>-</v>
      </c>
      <c r="L3" s="34">
        <f>TE!C3</f>
        <v>0</v>
      </c>
      <c r="M3" s="34" t="str">
        <f>TE!I3</f>
        <v>-</v>
      </c>
      <c r="N3" s="34">
        <f>DDAZ!C3</f>
        <v>0</v>
      </c>
      <c r="O3" s="34" t="str">
        <f>DDAZ!I3</f>
        <v>-</v>
      </c>
      <c r="P3" s="34">
        <f>'Məktəb'!C3</f>
        <v>0</v>
      </c>
      <c r="Q3" s="46" t="str">
        <f>'Məktəb'!I3</f>
        <v>-</v>
      </c>
    </row>
    <row r="4" ht="14.25" customHeight="1">
      <c r="A4" s="45" t="s">
        <v>50</v>
      </c>
      <c r="B4" s="34">
        <f>Az!C4</f>
        <v>0</v>
      </c>
      <c r="C4" s="34" t="str">
        <f>Az!I4</f>
        <v>-</v>
      </c>
      <c r="D4" s="34">
        <f>'İng'!C4</f>
        <v>0</v>
      </c>
      <c r="E4" s="34" t="str">
        <f>'İng'!I4</f>
        <v>-</v>
      </c>
      <c r="F4" s="34">
        <f>Riy!C4</f>
        <v>0</v>
      </c>
      <c r="G4" s="34" t="str">
        <f>Riy!I4</f>
        <v>-</v>
      </c>
      <c r="H4" s="34">
        <f>DF!C4</f>
        <v>0</v>
      </c>
      <c r="I4" s="34" t="str">
        <f>DF!I4</f>
        <v>-</v>
      </c>
      <c r="J4" s="34">
        <f>Ru!C4</f>
        <v>0</v>
      </c>
      <c r="K4" s="34" t="str">
        <f>Ru!I4</f>
        <v>-</v>
      </c>
      <c r="L4" s="34">
        <f>TE!C4</f>
        <v>0</v>
      </c>
      <c r="M4" s="34" t="str">
        <f>TE!I4</f>
        <v>-</v>
      </c>
      <c r="N4" s="34">
        <f>DDAZ!C4</f>
        <v>0</v>
      </c>
      <c r="O4" s="34" t="str">
        <f>DDAZ!I4</f>
        <v>-</v>
      </c>
      <c r="P4" s="34">
        <f>'Məktəb'!C4</f>
        <v>0</v>
      </c>
      <c r="Q4" s="46" t="str">
        <f>'Məktəb'!I4</f>
        <v>-</v>
      </c>
    </row>
    <row r="5" ht="14.25" customHeight="1">
      <c r="A5" s="45" t="s">
        <v>51</v>
      </c>
      <c r="B5" s="34">
        <f>Az!C5</f>
        <v>0</v>
      </c>
      <c r="C5" s="34" t="str">
        <f>Az!I5</f>
        <v>-</v>
      </c>
      <c r="D5" s="34">
        <f>'İng'!C5</f>
        <v>0</v>
      </c>
      <c r="E5" s="34" t="str">
        <f>'İng'!I5</f>
        <v>-</v>
      </c>
      <c r="F5" s="34">
        <f>Riy!C5</f>
        <v>0</v>
      </c>
      <c r="G5" s="34" t="str">
        <f>Riy!I5</f>
        <v>-</v>
      </c>
      <c r="H5" s="34">
        <f>DF!C5</f>
        <v>0</v>
      </c>
      <c r="I5" s="34" t="str">
        <f>DF!I5</f>
        <v>-</v>
      </c>
      <c r="J5" s="34">
        <f>Ru!C5</f>
        <v>0</v>
      </c>
      <c r="K5" s="34" t="str">
        <f>Ru!I5</f>
        <v>-</v>
      </c>
      <c r="L5" s="34">
        <f>TE!C5</f>
        <v>0</v>
      </c>
      <c r="M5" s="34" t="str">
        <f>TE!I5</f>
        <v>-</v>
      </c>
      <c r="N5" s="34">
        <f>DDAZ!C5</f>
        <v>0</v>
      </c>
      <c r="O5" s="34" t="str">
        <f>DDAZ!I5</f>
        <v>-</v>
      </c>
      <c r="P5" s="34">
        <f>'Məktəb'!C5</f>
        <v>0</v>
      </c>
      <c r="Q5" s="46" t="str">
        <f>'Məktəb'!I5</f>
        <v>-</v>
      </c>
    </row>
    <row r="6" ht="14.25" customHeight="1">
      <c r="A6" s="47" t="s">
        <v>45</v>
      </c>
      <c r="B6" s="48">
        <f>Az!C6</f>
        <v>0</v>
      </c>
      <c r="C6" s="48" t="str">
        <f>Az!I6</f>
        <v>-</v>
      </c>
      <c r="D6" s="48">
        <f>'İng'!C6</f>
        <v>0</v>
      </c>
      <c r="E6" s="48" t="str">
        <f>'İng'!I6</f>
        <v>-</v>
      </c>
      <c r="F6" s="48">
        <f>Riy!C6</f>
        <v>0</v>
      </c>
      <c r="G6" s="48" t="str">
        <f>Riy!I6</f>
        <v>-</v>
      </c>
      <c r="H6" s="48">
        <f>DF!C6</f>
        <v>0</v>
      </c>
      <c r="I6" s="48" t="str">
        <f>DF!I6</f>
        <v>-</v>
      </c>
      <c r="J6" s="48">
        <f>Ru!C6</f>
        <v>0</v>
      </c>
      <c r="K6" s="48" t="str">
        <f>Ru!I6</f>
        <v>-</v>
      </c>
      <c r="L6" s="48">
        <f>TE!C6</f>
        <v>0</v>
      </c>
      <c r="M6" s="48" t="str">
        <f>TE!I6</f>
        <v>-</v>
      </c>
      <c r="N6" s="48">
        <f>DDAZ!C6</f>
        <v>0</v>
      </c>
      <c r="O6" s="48" t="str">
        <f>DDAZ!I6</f>
        <v>-</v>
      </c>
      <c r="P6" s="48">
        <f>'Məktəb'!C6</f>
        <v>0</v>
      </c>
      <c r="Q6" s="49" t="str">
        <f>'Məktəb'!I6</f>
        <v>-</v>
      </c>
    </row>
    <row r="7" ht="14.25" customHeight="1">
      <c r="A7" s="40" t="s">
        <v>52</v>
      </c>
      <c r="B7" s="50" t="s">
        <v>38</v>
      </c>
      <c r="C7" s="51"/>
      <c r="D7" s="50" t="s">
        <v>39</v>
      </c>
      <c r="E7" s="51"/>
      <c r="F7" s="50" t="s">
        <v>40</v>
      </c>
      <c r="G7" s="51"/>
      <c r="H7" s="50" t="s">
        <v>41</v>
      </c>
      <c r="I7" s="51"/>
      <c r="J7" s="50" t="s">
        <v>42</v>
      </c>
      <c r="K7" s="51"/>
      <c r="L7" s="50" t="s">
        <v>43</v>
      </c>
      <c r="M7" s="51"/>
      <c r="N7" s="50" t="s">
        <v>43</v>
      </c>
      <c r="O7" s="51"/>
      <c r="P7" s="50" t="s">
        <v>45</v>
      </c>
      <c r="Q7" s="52"/>
    </row>
    <row r="8" ht="14.25" customHeight="1">
      <c r="A8" s="44" t="s">
        <v>46</v>
      </c>
      <c r="B8" s="29" t="s">
        <v>47</v>
      </c>
      <c r="C8" s="29" t="s">
        <v>48</v>
      </c>
      <c r="D8" s="29" t="s">
        <v>47</v>
      </c>
      <c r="E8" s="29" t="s">
        <v>48</v>
      </c>
      <c r="F8" s="29" t="s">
        <v>47</v>
      </c>
      <c r="G8" s="29" t="s">
        <v>48</v>
      </c>
      <c r="H8" s="29" t="s">
        <v>47</v>
      </c>
      <c r="I8" s="29" t="s">
        <v>48</v>
      </c>
      <c r="J8" s="29" t="s">
        <v>47</v>
      </c>
      <c r="K8" s="29" t="s">
        <v>48</v>
      </c>
      <c r="L8" s="29" t="s">
        <v>47</v>
      </c>
      <c r="M8" s="29" t="s">
        <v>48</v>
      </c>
      <c r="N8" s="29" t="s">
        <v>47</v>
      </c>
      <c r="O8" s="29" t="s">
        <v>48</v>
      </c>
      <c r="P8" s="29" t="s">
        <v>47</v>
      </c>
      <c r="Q8" s="29" t="s">
        <v>48</v>
      </c>
    </row>
    <row r="9" ht="14.25" customHeight="1">
      <c r="A9" s="45" t="s">
        <v>49</v>
      </c>
      <c r="B9" s="34">
        <f>Az!C9</f>
        <v>0</v>
      </c>
      <c r="C9" s="34" t="str">
        <f>Az!I9</f>
        <v>-</v>
      </c>
      <c r="D9" s="34">
        <f>'İng'!C9</f>
        <v>0</v>
      </c>
      <c r="E9" s="34" t="str">
        <f>'İng'!I9</f>
        <v>-</v>
      </c>
      <c r="F9" s="34">
        <f>Riy!C9</f>
        <v>0</v>
      </c>
      <c r="G9" s="34" t="str">
        <f>Riy!I9</f>
        <v>-</v>
      </c>
      <c r="H9" s="34">
        <f>DF!C9</f>
        <v>0</v>
      </c>
      <c r="I9" s="34" t="str">
        <f>DF!I9</f>
        <v>-</v>
      </c>
      <c r="J9" s="34">
        <f>Ru!C9</f>
        <v>0</v>
      </c>
      <c r="K9" s="34" t="str">
        <f>Ru!I9</f>
        <v>-</v>
      </c>
      <c r="L9" s="34">
        <f>TE!C9</f>
        <v>0</v>
      </c>
      <c r="M9" s="34" t="str">
        <f>TE!I9</f>
        <v>-</v>
      </c>
      <c r="N9" s="34">
        <f>DDAZ!C9</f>
        <v>0</v>
      </c>
      <c r="O9" s="34" t="str">
        <f>DDAZ!I9</f>
        <v>-</v>
      </c>
      <c r="P9" s="34">
        <f>'Məktəb'!C9</f>
        <v>0</v>
      </c>
      <c r="Q9" s="46" t="str">
        <f>'Məktəb'!I9</f>
        <v>-</v>
      </c>
    </row>
    <row r="10" ht="14.25" customHeight="1">
      <c r="A10" s="45" t="s">
        <v>50</v>
      </c>
      <c r="B10" s="34">
        <f>Az!C10</f>
        <v>0</v>
      </c>
      <c r="C10" s="34" t="str">
        <f>Az!I10</f>
        <v>-</v>
      </c>
      <c r="D10" s="34">
        <f>'İng'!C10</f>
        <v>0</v>
      </c>
      <c r="E10" s="34" t="str">
        <f>'İng'!I10</f>
        <v>-</v>
      </c>
      <c r="F10" s="34">
        <f>Riy!C10</f>
        <v>0</v>
      </c>
      <c r="G10" s="34" t="str">
        <f>Riy!I10</f>
        <v>-</v>
      </c>
      <c r="H10" s="34">
        <f>DF!C10</f>
        <v>0</v>
      </c>
      <c r="I10" s="34" t="str">
        <f>DF!I10</f>
        <v>-</v>
      </c>
      <c r="J10" s="34">
        <f>Ru!C10</f>
        <v>0</v>
      </c>
      <c r="K10" s="34" t="str">
        <f>Ru!I10</f>
        <v>-</v>
      </c>
      <c r="L10" s="34">
        <f>TE!C10</f>
        <v>0</v>
      </c>
      <c r="M10" s="34" t="str">
        <f>TE!I10</f>
        <v>-</v>
      </c>
      <c r="N10" s="34">
        <f>DDAZ!C10</f>
        <v>0</v>
      </c>
      <c r="O10" s="34" t="str">
        <f>DDAZ!I10</f>
        <v>-</v>
      </c>
      <c r="P10" s="34">
        <f>'Məktəb'!C10</f>
        <v>0</v>
      </c>
      <c r="Q10" s="46" t="str">
        <f>'Məktəb'!I10</f>
        <v>-</v>
      </c>
    </row>
    <row r="11" ht="14.25" customHeight="1">
      <c r="A11" s="45" t="s">
        <v>51</v>
      </c>
      <c r="B11" s="34">
        <f>Az!C11</f>
        <v>0</v>
      </c>
      <c r="C11" s="34" t="str">
        <f>Az!I11</f>
        <v>-</v>
      </c>
      <c r="D11" s="34">
        <f>'İng'!C11</f>
        <v>0</v>
      </c>
      <c r="E11" s="34" t="str">
        <f>'İng'!I11</f>
        <v>-</v>
      </c>
      <c r="F11" s="34">
        <f>Riy!C11</f>
        <v>0</v>
      </c>
      <c r="G11" s="34" t="str">
        <f>Riy!I11</f>
        <v>-</v>
      </c>
      <c r="H11" s="34">
        <f>DF!C11</f>
        <v>0</v>
      </c>
      <c r="I11" s="34" t="str">
        <f>DF!I11</f>
        <v>-</v>
      </c>
      <c r="J11" s="34">
        <f>Ru!C11</f>
        <v>0</v>
      </c>
      <c r="K11" s="34" t="str">
        <f>Ru!I11</f>
        <v>-</v>
      </c>
      <c r="L11" s="34">
        <f>TE!C11</f>
        <v>0</v>
      </c>
      <c r="M11" s="34" t="str">
        <f>TE!I11</f>
        <v>-</v>
      </c>
      <c r="N11" s="34">
        <f>DDAZ!C11</f>
        <v>0</v>
      </c>
      <c r="O11" s="34" t="str">
        <f>DDAZ!I11</f>
        <v>-</v>
      </c>
      <c r="P11" s="34">
        <f>'Məktəb'!C11</f>
        <v>0</v>
      </c>
      <c r="Q11" s="46" t="str">
        <f>'Məktəb'!I11</f>
        <v>-</v>
      </c>
    </row>
    <row r="12" ht="14.25" customHeight="1">
      <c r="A12" s="47" t="s">
        <v>45</v>
      </c>
      <c r="B12" s="48">
        <f>Az!C12</f>
        <v>0</v>
      </c>
      <c r="C12" s="48" t="str">
        <f>Az!I12</f>
        <v>-</v>
      </c>
      <c r="D12" s="48">
        <f>'İng'!C12</f>
        <v>0</v>
      </c>
      <c r="E12" s="48" t="str">
        <f>'İng'!I12</f>
        <v>-</v>
      </c>
      <c r="F12" s="48">
        <f>Riy!C12</f>
        <v>0</v>
      </c>
      <c r="G12" s="48" t="str">
        <f>Riy!I12</f>
        <v>-</v>
      </c>
      <c r="H12" s="48">
        <f>DF!C12</f>
        <v>0</v>
      </c>
      <c r="I12" s="48" t="str">
        <f>DF!I12</f>
        <v>-</v>
      </c>
      <c r="J12" s="48">
        <f>Ru!C12</f>
        <v>0</v>
      </c>
      <c r="K12" s="48" t="str">
        <f>Ru!I12</f>
        <v>-</v>
      </c>
      <c r="L12" s="48">
        <f>TE!C12</f>
        <v>0</v>
      </c>
      <c r="M12" s="48" t="str">
        <f>TE!I12</f>
        <v>-</v>
      </c>
      <c r="N12" s="48">
        <f>DDAZ!C12</f>
        <v>0</v>
      </c>
      <c r="O12" s="48" t="str">
        <f>DDAZ!I12</f>
        <v>-</v>
      </c>
      <c r="P12" s="48">
        <f>'Məktəb'!C12</f>
        <v>0</v>
      </c>
      <c r="Q12" s="49" t="str">
        <f>'Məktəb'!I12</f>
        <v>-</v>
      </c>
    </row>
    <row r="13" ht="14.25" customHeight="1">
      <c r="A13" s="40">
        <v>1.3</v>
      </c>
      <c r="B13" s="50" t="s">
        <v>38</v>
      </c>
      <c r="C13" s="51"/>
      <c r="D13" s="50" t="s">
        <v>39</v>
      </c>
      <c r="E13" s="51"/>
      <c r="F13" s="50" t="s">
        <v>40</v>
      </c>
      <c r="G13" s="51"/>
      <c r="H13" s="50" t="s">
        <v>41</v>
      </c>
      <c r="I13" s="51"/>
      <c r="J13" s="50" t="s">
        <v>42</v>
      </c>
      <c r="K13" s="51"/>
      <c r="L13" s="50" t="s">
        <v>43</v>
      </c>
      <c r="M13" s="51"/>
      <c r="N13" s="50" t="s">
        <v>43</v>
      </c>
      <c r="O13" s="51"/>
      <c r="P13" s="50" t="s">
        <v>45</v>
      </c>
      <c r="Q13" s="52"/>
    </row>
    <row r="14" ht="14.25" customHeight="1">
      <c r="A14" s="44" t="s">
        <v>46</v>
      </c>
      <c r="B14" s="29" t="s">
        <v>47</v>
      </c>
      <c r="C14" s="29" t="s">
        <v>48</v>
      </c>
      <c r="D14" s="29" t="s">
        <v>47</v>
      </c>
      <c r="E14" s="29" t="s">
        <v>48</v>
      </c>
      <c r="F14" s="29" t="s">
        <v>47</v>
      </c>
      <c r="G14" s="29" t="s">
        <v>48</v>
      </c>
      <c r="H14" s="29" t="s">
        <v>47</v>
      </c>
      <c r="I14" s="29" t="s">
        <v>48</v>
      </c>
      <c r="J14" s="29" t="s">
        <v>47</v>
      </c>
      <c r="K14" s="29" t="s">
        <v>48</v>
      </c>
      <c r="L14" s="29" t="s">
        <v>47</v>
      </c>
      <c r="M14" s="29" t="s">
        <v>48</v>
      </c>
      <c r="N14" s="29" t="s">
        <v>47</v>
      </c>
      <c r="O14" s="29" t="s">
        <v>48</v>
      </c>
      <c r="P14" s="29" t="s">
        <v>47</v>
      </c>
      <c r="Q14" s="29" t="s">
        <v>48</v>
      </c>
    </row>
    <row r="15" ht="14.25" customHeight="1">
      <c r="A15" s="45" t="s">
        <v>49</v>
      </c>
      <c r="B15" s="34">
        <f>Az!C15</f>
        <v>0</v>
      </c>
      <c r="C15" s="34" t="str">
        <f>Az!I15</f>
        <v>-</v>
      </c>
      <c r="D15" s="34">
        <f>'İng'!C15</f>
        <v>0</v>
      </c>
      <c r="E15" s="34" t="str">
        <f>'İng'!I15</f>
        <v>-</v>
      </c>
      <c r="F15" s="34">
        <f>Riy!C15</f>
        <v>0</v>
      </c>
      <c r="G15" s="34" t="str">
        <f>Riy!I15</f>
        <v>-</v>
      </c>
      <c r="H15" s="34">
        <f>DF!C15</f>
        <v>0</v>
      </c>
      <c r="I15" s="34" t="str">
        <f>DF!I15</f>
        <v>-</v>
      </c>
      <c r="J15" s="34">
        <f>Ru!C15</f>
        <v>0</v>
      </c>
      <c r="K15" s="34" t="str">
        <f>Ru!I15</f>
        <v>-</v>
      </c>
      <c r="L15" s="34">
        <f>TE!C15</f>
        <v>0</v>
      </c>
      <c r="M15" s="34" t="str">
        <f>TE!I15</f>
        <v>-</v>
      </c>
      <c r="N15" s="34">
        <f>DDAZ!C15</f>
        <v>0</v>
      </c>
      <c r="O15" s="34" t="str">
        <f>DDAZ!I15</f>
        <v>-</v>
      </c>
      <c r="P15" s="34">
        <f>'Məktəb'!C15</f>
        <v>0</v>
      </c>
      <c r="Q15" s="46" t="str">
        <f>'Məktəb'!I15</f>
        <v>-</v>
      </c>
    </row>
    <row r="16" ht="14.25" customHeight="1">
      <c r="A16" s="45" t="s">
        <v>50</v>
      </c>
      <c r="B16" s="34">
        <f>Az!C16</f>
        <v>0</v>
      </c>
      <c r="C16" s="34" t="str">
        <f>Az!I16</f>
        <v>-</v>
      </c>
      <c r="D16" s="34">
        <f>'İng'!C16</f>
        <v>0</v>
      </c>
      <c r="E16" s="34" t="str">
        <f>'İng'!I16</f>
        <v>-</v>
      </c>
      <c r="F16" s="34">
        <f>Riy!C16</f>
        <v>0</v>
      </c>
      <c r="G16" s="34" t="str">
        <f>Riy!I16</f>
        <v>-</v>
      </c>
      <c r="H16" s="34">
        <f>DF!C16</f>
        <v>0</v>
      </c>
      <c r="I16" s="34" t="str">
        <f>DF!I16</f>
        <v>-</v>
      </c>
      <c r="J16" s="34">
        <f>Ru!C16</f>
        <v>0</v>
      </c>
      <c r="K16" s="34" t="str">
        <f>Ru!I16</f>
        <v>-</v>
      </c>
      <c r="L16" s="34">
        <f>TE!C16</f>
        <v>0</v>
      </c>
      <c r="M16" s="34" t="str">
        <f>TE!I16</f>
        <v>-</v>
      </c>
      <c r="N16" s="34">
        <f>DDAZ!C16</f>
        <v>0</v>
      </c>
      <c r="O16" s="34" t="str">
        <f>DDAZ!I16</f>
        <v>-</v>
      </c>
      <c r="P16" s="34">
        <f>'Məktəb'!C16</f>
        <v>0</v>
      </c>
      <c r="Q16" s="46" t="str">
        <f>'Məktəb'!I16</f>
        <v>-</v>
      </c>
    </row>
    <row r="17" ht="14.25" customHeight="1">
      <c r="A17" s="45" t="s">
        <v>51</v>
      </c>
      <c r="B17" s="34">
        <f>Az!C17</f>
        <v>0</v>
      </c>
      <c r="C17" s="34" t="str">
        <f>Az!I17</f>
        <v>-</v>
      </c>
      <c r="D17" s="34">
        <f>'İng'!C17</f>
        <v>0</v>
      </c>
      <c r="E17" s="34" t="str">
        <f>'İng'!I17</f>
        <v>-</v>
      </c>
      <c r="F17" s="34">
        <f>Riy!C17</f>
        <v>0</v>
      </c>
      <c r="G17" s="34" t="str">
        <f>Riy!I17</f>
        <v>-</v>
      </c>
      <c r="H17" s="34">
        <f>DF!C17</f>
        <v>0</v>
      </c>
      <c r="I17" s="34" t="str">
        <f>DF!I17</f>
        <v>-</v>
      </c>
      <c r="J17" s="34">
        <f>Ru!C17</f>
        <v>0</v>
      </c>
      <c r="K17" s="34" t="str">
        <f>Ru!I17</f>
        <v>-</v>
      </c>
      <c r="L17" s="34">
        <f>TE!C17</f>
        <v>0</v>
      </c>
      <c r="M17" s="34" t="str">
        <f>TE!I17</f>
        <v>-</v>
      </c>
      <c r="N17" s="34">
        <f>DDAZ!C17</f>
        <v>0</v>
      </c>
      <c r="O17" s="34" t="str">
        <f>DDAZ!I17</f>
        <v>-</v>
      </c>
      <c r="P17" s="34">
        <f>'Məktəb'!C17</f>
        <v>0</v>
      </c>
      <c r="Q17" s="46" t="str">
        <f>'Məktəb'!I17</f>
        <v>-</v>
      </c>
    </row>
    <row r="18" ht="14.25" customHeight="1">
      <c r="A18" s="47" t="s">
        <v>45</v>
      </c>
      <c r="B18" s="48">
        <f>Az!C18</f>
        <v>0</v>
      </c>
      <c r="C18" s="48" t="str">
        <f>Az!I18</f>
        <v>-</v>
      </c>
      <c r="D18" s="48">
        <f>'İng'!C18</f>
        <v>0</v>
      </c>
      <c r="E18" s="48" t="str">
        <f>'İng'!I18</f>
        <v>-</v>
      </c>
      <c r="F18" s="48">
        <f>Riy!C18</f>
        <v>0</v>
      </c>
      <c r="G18" s="48" t="str">
        <f>Riy!I18</f>
        <v>-</v>
      </c>
      <c r="H18" s="48">
        <f>DF!C18</f>
        <v>0</v>
      </c>
      <c r="I18" s="48" t="str">
        <f>DF!I18</f>
        <v>-</v>
      </c>
      <c r="J18" s="48">
        <f>Ru!C18</f>
        <v>0</v>
      </c>
      <c r="K18" s="48" t="str">
        <f>Ru!I18</f>
        <v>-</v>
      </c>
      <c r="L18" s="48">
        <f>TE!C18</f>
        <v>0</v>
      </c>
      <c r="M18" s="48" t="str">
        <f>TE!I18</f>
        <v>-</v>
      </c>
      <c r="N18" s="48">
        <f>DDAZ!C18</f>
        <v>0</v>
      </c>
      <c r="O18" s="48" t="str">
        <f>DDAZ!I18</f>
        <v>-</v>
      </c>
      <c r="P18" s="48">
        <f>'Məktəb'!C18</f>
        <v>0</v>
      </c>
      <c r="Q18" s="49" t="str">
        <f>'Məktəb'!I18</f>
        <v>-</v>
      </c>
    </row>
    <row r="19" ht="14.25" customHeight="1">
      <c r="A19" s="40">
        <v>2.1</v>
      </c>
      <c r="B19" s="50" t="s">
        <v>38</v>
      </c>
      <c r="C19" s="51"/>
      <c r="D19" s="50" t="s">
        <v>39</v>
      </c>
      <c r="E19" s="51"/>
      <c r="F19" s="50" t="s">
        <v>40</v>
      </c>
      <c r="G19" s="51"/>
      <c r="H19" s="50" t="s">
        <v>41</v>
      </c>
      <c r="I19" s="51"/>
      <c r="J19" s="50" t="s">
        <v>42</v>
      </c>
      <c r="K19" s="51"/>
      <c r="L19" s="50" t="s">
        <v>43</v>
      </c>
      <c r="M19" s="51"/>
      <c r="N19" s="50" t="s">
        <v>43</v>
      </c>
      <c r="O19" s="51"/>
      <c r="P19" s="50" t="s">
        <v>45</v>
      </c>
      <c r="Q19" s="52"/>
    </row>
    <row r="20" ht="14.25" customHeight="1">
      <c r="A20" s="44" t="s">
        <v>46</v>
      </c>
      <c r="B20" s="29" t="s">
        <v>47</v>
      </c>
      <c r="C20" s="29" t="s">
        <v>48</v>
      </c>
      <c r="D20" s="29" t="s">
        <v>47</v>
      </c>
      <c r="E20" s="29" t="s">
        <v>48</v>
      </c>
      <c r="F20" s="29" t="s">
        <v>47</v>
      </c>
      <c r="G20" s="29" t="s">
        <v>48</v>
      </c>
      <c r="H20" s="29" t="s">
        <v>47</v>
      </c>
      <c r="I20" s="29" t="s">
        <v>48</v>
      </c>
      <c r="J20" s="29" t="s">
        <v>47</v>
      </c>
      <c r="K20" s="29" t="s">
        <v>48</v>
      </c>
      <c r="L20" s="29" t="s">
        <v>47</v>
      </c>
      <c r="M20" s="29" t="s">
        <v>48</v>
      </c>
      <c r="N20" s="29" t="s">
        <v>47</v>
      </c>
      <c r="O20" s="29" t="s">
        <v>48</v>
      </c>
      <c r="P20" s="29" t="s">
        <v>47</v>
      </c>
      <c r="Q20" s="29" t="s">
        <v>48</v>
      </c>
    </row>
    <row r="21" ht="14.25" customHeight="1">
      <c r="A21" s="45" t="s">
        <v>49</v>
      </c>
      <c r="B21" s="34">
        <f>Az!C21</f>
        <v>0</v>
      </c>
      <c r="C21" s="34" t="str">
        <f>Az!I21</f>
        <v>-</v>
      </c>
      <c r="D21" s="34">
        <f>'İng'!C21</f>
        <v>0</v>
      </c>
      <c r="E21" s="34" t="str">
        <f>'İng'!I21</f>
        <v>-</v>
      </c>
      <c r="F21" s="34">
        <f>Riy!C21</f>
        <v>0</v>
      </c>
      <c r="G21" s="34" t="str">
        <f>Riy!I21</f>
        <v>-</v>
      </c>
      <c r="H21" s="34">
        <f>DF!C21</f>
        <v>0</v>
      </c>
      <c r="I21" s="34" t="str">
        <f>DF!I21</f>
        <v>-</v>
      </c>
      <c r="J21" s="34">
        <f>Ru!C21</f>
        <v>0</v>
      </c>
      <c r="K21" s="34" t="str">
        <f>Ru!I21</f>
        <v>-</v>
      </c>
      <c r="L21" s="34">
        <f>TE!C21</f>
        <v>0</v>
      </c>
      <c r="M21" s="34" t="str">
        <f>TE!I21</f>
        <v>-</v>
      </c>
      <c r="N21" s="34">
        <f>DDAZ!C21</f>
        <v>0</v>
      </c>
      <c r="O21" s="34" t="str">
        <f>DDAZ!I21</f>
        <v>-</v>
      </c>
      <c r="P21" s="34">
        <f>'Məktəb'!C21</f>
        <v>0</v>
      </c>
      <c r="Q21" s="46" t="str">
        <f>'Məktəb'!I21</f>
        <v>-</v>
      </c>
    </row>
    <row r="22" ht="14.25" customHeight="1">
      <c r="A22" s="45" t="s">
        <v>50</v>
      </c>
      <c r="B22" s="34">
        <f>Az!C22</f>
        <v>0</v>
      </c>
      <c r="C22" s="34" t="str">
        <f>Az!I22</f>
        <v>-</v>
      </c>
      <c r="D22" s="34">
        <f>'İng'!C22</f>
        <v>0</v>
      </c>
      <c r="E22" s="34" t="str">
        <f>'İng'!I22</f>
        <v>-</v>
      </c>
      <c r="F22" s="34">
        <f>Riy!C22</f>
        <v>0</v>
      </c>
      <c r="G22" s="34" t="str">
        <f>Riy!I22</f>
        <v>-</v>
      </c>
      <c r="H22" s="34">
        <f>DF!C22</f>
        <v>0</v>
      </c>
      <c r="I22" s="34" t="str">
        <f>DF!I22</f>
        <v>-</v>
      </c>
      <c r="J22" s="34">
        <f>Ru!C22</f>
        <v>0</v>
      </c>
      <c r="K22" s="34" t="str">
        <f>Ru!I22</f>
        <v>-</v>
      </c>
      <c r="L22" s="34">
        <f>TE!C22</f>
        <v>0</v>
      </c>
      <c r="M22" s="34" t="str">
        <f>TE!I22</f>
        <v>-</v>
      </c>
      <c r="N22" s="34">
        <f>DDAZ!C22</f>
        <v>0</v>
      </c>
      <c r="O22" s="34" t="str">
        <f>DDAZ!I22</f>
        <v>-</v>
      </c>
      <c r="P22" s="34">
        <f>'Məktəb'!C22</f>
        <v>0</v>
      </c>
      <c r="Q22" s="46" t="str">
        <f>'Məktəb'!I22</f>
        <v>-</v>
      </c>
    </row>
    <row r="23" ht="14.25" customHeight="1">
      <c r="A23" s="45" t="s">
        <v>51</v>
      </c>
      <c r="B23" s="34">
        <f>Az!C23</f>
        <v>0</v>
      </c>
      <c r="C23" s="34" t="str">
        <f>Az!I23</f>
        <v>-</v>
      </c>
      <c r="D23" s="34">
        <f>'İng'!C23</f>
        <v>0</v>
      </c>
      <c r="E23" s="34" t="str">
        <f>'İng'!I23</f>
        <v>-</v>
      </c>
      <c r="F23" s="34">
        <f>Riy!C23</f>
        <v>0</v>
      </c>
      <c r="G23" s="34" t="str">
        <f>Riy!I23</f>
        <v>-</v>
      </c>
      <c r="H23" s="34">
        <f>DF!C23</f>
        <v>0</v>
      </c>
      <c r="I23" s="34" t="str">
        <f>DF!I23</f>
        <v>-</v>
      </c>
      <c r="J23" s="34">
        <f>Ru!C23</f>
        <v>0</v>
      </c>
      <c r="K23" s="34" t="str">
        <f>Ru!I23</f>
        <v>-</v>
      </c>
      <c r="L23" s="34">
        <f>TE!C23</f>
        <v>0</v>
      </c>
      <c r="M23" s="34" t="str">
        <f>TE!I23</f>
        <v>-</v>
      </c>
      <c r="N23" s="34">
        <f>DDAZ!C23</f>
        <v>0</v>
      </c>
      <c r="O23" s="34" t="str">
        <f>DDAZ!I23</f>
        <v>-</v>
      </c>
      <c r="P23" s="34">
        <f>'Məktəb'!C23</f>
        <v>0</v>
      </c>
      <c r="Q23" s="46" t="str">
        <f>'Məktəb'!I23</f>
        <v>-</v>
      </c>
    </row>
    <row r="24" ht="14.25" customHeight="1">
      <c r="A24" s="47" t="s">
        <v>45</v>
      </c>
      <c r="B24" s="48">
        <f>Az!C24</f>
        <v>0</v>
      </c>
      <c r="C24" s="48" t="str">
        <f>Az!I24</f>
        <v>-</v>
      </c>
      <c r="D24" s="48">
        <f>'İng'!C24</f>
        <v>0</v>
      </c>
      <c r="E24" s="48" t="str">
        <f>'İng'!I24</f>
        <v>-</v>
      </c>
      <c r="F24" s="48">
        <f>Riy!C24</f>
        <v>0</v>
      </c>
      <c r="G24" s="48" t="str">
        <f>Riy!I24</f>
        <v>-</v>
      </c>
      <c r="H24" s="48">
        <f>DF!C24</f>
        <v>0</v>
      </c>
      <c r="I24" s="48" t="str">
        <f>DF!I24</f>
        <v>-</v>
      </c>
      <c r="J24" s="48">
        <f>Ru!C24</f>
        <v>0</v>
      </c>
      <c r="K24" s="48" t="str">
        <f>Ru!I24</f>
        <v>-</v>
      </c>
      <c r="L24" s="48">
        <f>TE!C24</f>
        <v>0</v>
      </c>
      <c r="M24" s="48" t="str">
        <f>TE!I24</f>
        <v>-</v>
      </c>
      <c r="N24" s="48">
        <f>DDAZ!C24</f>
        <v>0</v>
      </c>
      <c r="O24" s="48" t="str">
        <f>DDAZ!I24</f>
        <v>-</v>
      </c>
      <c r="P24" s="48">
        <f>'Məktəb'!C24</f>
        <v>0</v>
      </c>
      <c r="Q24" s="49" t="str">
        <f>'Məktəb'!I24</f>
        <v>-</v>
      </c>
    </row>
    <row r="25" ht="14.25" customHeight="1">
      <c r="A25" s="53">
        <v>2.2</v>
      </c>
      <c r="B25" s="50" t="s">
        <v>38</v>
      </c>
      <c r="C25" s="51"/>
      <c r="D25" s="50" t="s">
        <v>39</v>
      </c>
      <c r="E25" s="51"/>
      <c r="F25" s="50" t="s">
        <v>40</v>
      </c>
      <c r="G25" s="51"/>
      <c r="H25" s="50" t="s">
        <v>41</v>
      </c>
      <c r="I25" s="51"/>
      <c r="J25" s="50" t="s">
        <v>42</v>
      </c>
      <c r="K25" s="51"/>
      <c r="L25" s="50" t="s">
        <v>43</v>
      </c>
      <c r="M25" s="51"/>
      <c r="N25" s="50" t="s">
        <v>43</v>
      </c>
      <c r="O25" s="51"/>
      <c r="P25" s="50" t="s">
        <v>45</v>
      </c>
      <c r="Q25" s="52"/>
    </row>
    <row r="26" ht="14.25" customHeight="1">
      <c r="A26" s="44" t="s">
        <v>46</v>
      </c>
      <c r="B26" s="29" t="s">
        <v>47</v>
      </c>
      <c r="C26" s="29" t="s">
        <v>48</v>
      </c>
      <c r="D26" s="29" t="s">
        <v>47</v>
      </c>
      <c r="E26" s="29" t="s">
        <v>48</v>
      </c>
      <c r="F26" s="29" t="s">
        <v>47</v>
      </c>
      <c r="G26" s="29" t="s">
        <v>48</v>
      </c>
      <c r="H26" s="29" t="s">
        <v>47</v>
      </c>
      <c r="I26" s="29" t="s">
        <v>48</v>
      </c>
      <c r="J26" s="29" t="s">
        <v>47</v>
      </c>
      <c r="K26" s="29" t="s">
        <v>48</v>
      </c>
      <c r="L26" s="29" t="s">
        <v>47</v>
      </c>
      <c r="M26" s="29" t="s">
        <v>48</v>
      </c>
      <c r="N26" s="29" t="s">
        <v>47</v>
      </c>
      <c r="O26" s="29" t="s">
        <v>48</v>
      </c>
      <c r="P26" s="29" t="s">
        <v>47</v>
      </c>
      <c r="Q26" s="29" t="s">
        <v>48</v>
      </c>
    </row>
    <row r="27" ht="14.25" customHeight="1">
      <c r="A27" s="45" t="s">
        <v>49</v>
      </c>
      <c r="B27" s="34">
        <f>Az!C27</f>
        <v>0</v>
      </c>
      <c r="C27" s="34" t="str">
        <f>Az!I27</f>
        <v>-</v>
      </c>
      <c r="D27" s="34">
        <f>'İng'!C27</f>
        <v>0</v>
      </c>
      <c r="E27" s="34" t="str">
        <f>'İng'!I27</f>
        <v>-</v>
      </c>
      <c r="F27" s="34">
        <f>Riy!C27</f>
        <v>0</v>
      </c>
      <c r="G27" s="34" t="str">
        <f>Riy!I27</f>
        <v>-</v>
      </c>
      <c r="H27" s="34">
        <f>DF!C27</f>
        <v>0</v>
      </c>
      <c r="I27" s="34" t="str">
        <f>DF!I27</f>
        <v>-</v>
      </c>
      <c r="J27" s="34">
        <f>Ru!C27</f>
        <v>0</v>
      </c>
      <c r="K27" s="34" t="str">
        <f>Ru!I27</f>
        <v>-</v>
      </c>
      <c r="L27" s="34">
        <f>TE!C27</f>
        <v>0</v>
      </c>
      <c r="M27" s="34" t="str">
        <f>TE!I27</f>
        <v>-</v>
      </c>
      <c r="N27" s="34">
        <f>DDAZ!C27</f>
        <v>0</v>
      </c>
      <c r="O27" s="34" t="str">
        <f>DDAZ!I27</f>
        <v>-</v>
      </c>
      <c r="P27" s="34">
        <f>'Məktəb'!C27</f>
        <v>0</v>
      </c>
      <c r="Q27" s="46" t="str">
        <f>'Məktəb'!I27</f>
        <v>-</v>
      </c>
    </row>
    <row r="28" ht="14.25" customHeight="1">
      <c r="A28" s="45" t="s">
        <v>50</v>
      </c>
      <c r="B28" s="34">
        <f>Az!C28</f>
        <v>0</v>
      </c>
      <c r="C28" s="34" t="str">
        <f>Az!I28</f>
        <v>-</v>
      </c>
      <c r="D28" s="34">
        <f>'İng'!C28</f>
        <v>0</v>
      </c>
      <c r="E28" s="34" t="str">
        <f>'İng'!I28</f>
        <v>-</v>
      </c>
      <c r="F28" s="34">
        <f>Riy!C28</f>
        <v>0</v>
      </c>
      <c r="G28" s="34" t="str">
        <f>Riy!I28</f>
        <v>-</v>
      </c>
      <c r="H28" s="34">
        <f>DF!C28</f>
        <v>0</v>
      </c>
      <c r="I28" s="34" t="str">
        <f>DF!I28</f>
        <v>-</v>
      </c>
      <c r="J28" s="34">
        <f>Ru!C28</f>
        <v>0</v>
      </c>
      <c r="K28" s="34" t="str">
        <f>Ru!I28</f>
        <v>-</v>
      </c>
      <c r="L28" s="34">
        <f>TE!C28</f>
        <v>0</v>
      </c>
      <c r="M28" s="34" t="str">
        <f>TE!I28</f>
        <v>-</v>
      </c>
      <c r="N28" s="34">
        <f>DDAZ!C28</f>
        <v>0</v>
      </c>
      <c r="O28" s="34" t="str">
        <f>DDAZ!I28</f>
        <v>-</v>
      </c>
      <c r="P28" s="34">
        <f>'Məktəb'!C28</f>
        <v>0</v>
      </c>
      <c r="Q28" s="46" t="str">
        <f>'Məktəb'!I28</f>
        <v>-</v>
      </c>
    </row>
    <row r="29" ht="14.25" customHeight="1">
      <c r="A29" s="45" t="s">
        <v>51</v>
      </c>
      <c r="B29" s="34">
        <f>Az!C29</f>
        <v>0</v>
      </c>
      <c r="C29" s="34" t="str">
        <f>Az!I29</f>
        <v>-</v>
      </c>
      <c r="D29" s="34">
        <f>'İng'!C29</f>
        <v>0</v>
      </c>
      <c r="E29" s="34" t="str">
        <f>'İng'!I29</f>
        <v>-</v>
      </c>
      <c r="F29" s="34">
        <f>Riy!C29</f>
        <v>0</v>
      </c>
      <c r="G29" s="34" t="str">
        <f>Riy!I29</f>
        <v>-</v>
      </c>
      <c r="H29" s="34">
        <f>DF!C29</f>
        <v>0</v>
      </c>
      <c r="I29" s="34" t="str">
        <f>DF!I29</f>
        <v>-</v>
      </c>
      <c r="J29" s="34">
        <f>Ru!C29</f>
        <v>0</v>
      </c>
      <c r="K29" s="34" t="str">
        <f>Ru!I29</f>
        <v>-</v>
      </c>
      <c r="L29" s="34">
        <f>TE!C29</f>
        <v>0</v>
      </c>
      <c r="M29" s="34" t="str">
        <f>TE!I29</f>
        <v>-</v>
      </c>
      <c r="N29" s="34">
        <f>DDAZ!C29</f>
        <v>0</v>
      </c>
      <c r="O29" s="34" t="str">
        <f>DDAZ!I29</f>
        <v>-</v>
      </c>
      <c r="P29" s="34">
        <f>'Məktəb'!C29</f>
        <v>0</v>
      </c>
      <c r="Q29" s="46" t="str">
        <f>'Məktəb'!I29</f>
        <v>-</v>
      </c>
    </row>
    <row r="30" ht="14.25" customHeight="1">
      <c r="A30" s="47" t="s">
        <v>45</v>
      </c>
      <c r="B30" s="48">
        <f>Az!C30</f>
        <v>0</v>
      </c>
      <c r="C30" s="48" t="str">
        <f>Az!I30</f>
        <v>-</v>
      </c>
      <c r="D30" s="48">
        <f>'İng'!C30</f>
        <v>0</v>
      </c>
      <c r="E30" s="48" t="str">
        <f>'İng'!I30</f>
        <v>-</v>
      </c>
      <c r="F30" s="48">
        <f>Riy!C30</f>
        <v>0</v>
      </c>
      <c r="G30" s="48" t="str">
        <f>Riy!I30</f>
        <v>-</v>
      </c>
      <c r="H30" s="48">
        <f>DF!C30</f>
        <v>0</v>
      </c>
      <c r="I30" s="48" t="str">
        <f>DF!I30</f>
        <v>-</v>
      </c>
      <c r="J30" s="48">
        <f>Ru!C30</f>
        <v>0</v>
      </c>
      <c r="K30" s="48" t="str">
        <f>Ru!I30</f>
        <v>-</v>
      </c>
      <c r="L30" s="48">
        <f>TE!C30</f>
        <v>0</v>
      </c>
      <c r="M30" s="48" t="str">
        <f>TE!I30</f>
        <v>-</v>
      </c>
      <c r="N30" s="48">
        <f>DDAZ!C30</f>
        <v>0</v>
      </c>
      <c r="O30" s="48" t="str">
        <f>DDAZ!I30</f>
        <v>-</v>
      </c>
      <c r="P30" s="48">
        <f>'Məktəb'!C30</f>
        <v>0</v>
      </c>
      <c r="Q30" s="49" t="str">
        <f>'Məktəb'!I30</f>
        <v>-</v>
      </c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0">
    <mergeCell ref="D1:E1"/>
    <mergeCell ref="F1:G1"/>
    <mergeCell ref="H1:I1"/>
    <mergeCell ref="J1:K1"/>
    <mergeCell ref="L1:M1"/>
    <mergeCell ref="N1:O1"/>
    <mergeCell ref="P1:Q1"/>
    <mergeCell ref="N7:O7"/>
    <mergeCell ref="P7:Q7"/>
    <mergeCell ref="B1:C1"/>
    <mergeCell ref="B7:C7"/>
    <mergeCell ref="D7:E7"/>
    <mergeCell ref="F7:G7"/>
    <mergeCell ref="H7:I7"/>
    <mergeCell ref="J7:K7"/>
    <mergeCell ref="L7:M7"/>
    <mergeCell ref="D13:E13"/>
    <mergeCell ref="F13:G13"/>
    <mergeCell ref="H13:I13"/>
    <mergeCell ref="J13:K13"/>
    <mergeCell ref="L13:M13"/>
    <mergeCell ref="N13:O13"/>
    <mergeCell ref="P13:Q13"/>
    <mergeCell ref="N19:O19"/>
    <mergeCell ref="P19:Q19"/>
    <mergeCell ref="B25:C25"/>
    <mergeCell ref="D25:E25"/>
    <mergeCell ref="F25:G25"/>
    <mergeCell ref="H25:I25"/>
    <mergeCell ref="J25:K25"/>
    <mergeCell ref="L25:M25"/>
    <mergeCell ref="N25:O25"/>
    <mergeCell ref="P25:Q25"/>
    <mergeCell ref="B13:C13"/>
    <mergeCell ref="B19:C19"/>
    <mergeCell ref="D19:E19"/>
    <mergeCell ref="F19:G19"/>
    <mergeCell ref="H19:I19"/>
    <mergeCell ref="J19:K19"/>
    <mergeCell ref="L19:M19"/>
  </mergeCells>
  <conditionalFormatting sqref="Q21:Q24">
    <cfRule type="cellIs" dxfId="0" priority="1" operator="equal">
      <formula>"Zəif"</formula>
    </cfRule>
  </conditionalFormatting>
  <conditionalFormatting sqref="Q21:Q24">
    <cfRule type="cellIs" dxfId="1" priority="2" operator="equal">
      <formula>"Əla"</formula>
    </cfRule>
  </conditionalFormatting>
  <conditionalFormatting sqref="Q21:Q24">
    <cfRule type="cellIs" dxfId="2" priority="3" operator="equal">
      <formula>"Çox zəif"</formula>
    </cfRule>
  </conditionalFormatting>
  <conditionalFormatting sqref="Q21:Q24">
    <cfRule type="cellIs" dxfId="3" priority="4" operator="equal">
      <formula>"-"</formula>
    </cfRule>
  </conditionalFormatting>
  <conditionalFormatting sqref="Q21:Q24">
    <cfRule type="cellIs" dxfId="4" priority="5" operator="equal">
      <formula>"Yaxşı"</formula>
    </cfRule>
  </conditionalFormatting>
  <conditionalFormatting sqref="E15:E18">
    <cfRule type="cellIs" dxfId="0" priority="6" operator="equal">
      <formula>"Zəif"</formula>
    </cfRule>
  </conditionalFormatting>
  <conditionalFormatting sqref="E15:E18">
    <cfRule type="cellIs" dxfId="1" priority="7" operator="equal">
      <formula>"Əla"</formula>
    </cfRule>
  </conditionalFormatting>
  <conditionalFormatting sqref="E15:E18">
    <cfRule type="cellIs" dxfId="2" priority="8" operator="equal">
      <formula>"Çox zəif"</formula>
    </cfRule>
  </conditionalFormatting>
  <conditionalFormatting sqref="E15:E18">
    <cfRule type="cellIs" dxfId="3" priority="9" operator="equal">
      <formula>"-"</formula>
    </cfRule>
  </conditionalFormatting>
  <conditionalFormatting sqref="E15:E18">
    <cfRule type="cellIs" dxfId="4" priority="10" operator="equal">
      <formula>"Yaxşı"</formula>
    </cfRule>
  </conditionalFormatting>
  <conditionalFormatting sqref="G21:G24">
    <cfRule type="cellIs" dxfId="0" priority="11" operator="equal">
      <formula>"Zəif"</formula>
    </cfRule>
  </conditionalFormatting>
  <conditionalFormatting sqref="G21:G24">
    <cfRule type="cellIs" dxfId="1" priority="12" operator="equal">
      <formula>"Əla"</formula>
    </cfRule>
  </conditionalFormatting>
  <conditionalFormatting sqref="G21:G24">
    <cfRule type="cellIs" dxfId="2" priority="13" operator="equal">
      <formula>"Çox zəif"</formula>
    </cfRule>
  </conditionalFormatting>
  <conditionalFormatting sqref="G21:G24">
    <cfRule type="cellIs" dxfId="3" priority="14" operator="equal">
      <formula>"-"</formula>
    </cfRule>
  </conditionalFormatting>
  <conditionalFormatting sqref="G21:G24">
    <cfRule type="cellIs" dxfId="4" priority="15" operator="equal">
      <formula>"Yaxşı"</formula>
    </cfRule>
  </conditionalFormatting>
  <conditionalFormatting sqref="Q27:Q30">
    <cfRule type="cellIs" dxfId="0" priority="16" operator="equal">
      <formula>"Zəif"</formula>
    </cfRule>
  </conditionalFormatting>
  <conditionalFormatting sqref="Q27:Q30">
    <cfRule type="cellIs" dxfId="1" priority="17" operator="equal">
      <formula>"Əla"</formula>
    </cfRule>
  </conditionalFormatting>
  <conditionalFormatting sqref="Q27:Q30">
    <cfRule type="cellIs" dxfId="2" priority="18" operator="equal">
      <formula>"Çox zəif"</formula>
    </cfRule>
  </conditionalFormatting>
  <conditionalFormatting sqref="Q27:Q30">
    <cfRule type="cellIs" dxfId="3" priority="19" operator="equal">
      <formula>"-"</formula>
    </cfRule>
  </conditionalFormatting>
  <conditionalFormatting sqref="Q27:Q30">
    <cfRule type="cellIs" dxfId="4" priority="20" operator="equal">
      <formula>"Yaxşı"</formula>
    </cfRule>
  </conditionalFormatting>
  <conditionalFormatting sqref="E21:E24">
    <cfRule type="cellIs" dxfId="0" priority="21" operator="equal">
      <formula>"Zəif"</formula>
    </cfRule>
  </conditionalFormatting>
  <conditionalFormatting sqref="E21:E24">
    <cfRule type="cellIs" dxfId="1" priority="22" operator="equal">
      <formula>"Əla"</formula>
    </cfRule>
  </conditionalFormatting>
  <conditionalFormatting sqref="E21:E24">
    <cfRule type="cellIs" dxfId="2" priority="23" operator="equal">
      <formula>"Çox zəif"</formula>
    </cfRule>
  </conditionalFormatting>
  <conditionalFormatting sqref="E21:E24">
    <cfRule type="cellIs" dxfId="3" priority="24" operator="equal">
      <formula>"-"</formula>
    </cfRule>
  </conditionalFormatting>
  <conditionalFormatting sqref="E21:E24">
    <cfRule type="cellIs" dxfId="4" priority="25" operator="equal">
      <formula>"Yaxşı"</formula>
    </cfRule>
  </conditionalFormatting>
  <conditionalFormatting sqref="L2:O6 B3:B6 D3:D6 F3:F6 H3:H6 J3:K6 P3:P6 L8:O12 B9:B12 D9:D12 F9:F12 H9:H12 J9:K12 P9:P12 L14:O18 B15:B18 D15:D18 F15:F18 H15:H18 J15:K18 P15:P18 L20:O24 B21:B24 D21:D24 F21:F24 H21:H24 J21:K24 P21:P24 L26:O30 B27:B30 D27:D30 F27:F30 H27:H30 J27:K30 P27:P30">
    <cfRule type="cellIs" dxfId="5" priority="26" operator="equal">
      <formula>"Əla"</formula>
    </cfRule>
  </conditionalFormatting>
  <conditionalFormatting sqref="L2:O6 B3:B6 D3:D6 F3:F6 H3:H6 J3:K6 P3:P6 L8:O12 B9:B12 D9:D12 F9:F12 H9:H12 J9:K12 P9:P12 L14:O18 B15:B18 D15:D18 F15:F18 H15:H18 J15:K18 P15:P18 L20:O24 B21:B24 D21:D24 F21:F24 H21:H24 J21:K24 P21:P24 L26:O30 B27:B30 D27:D30 F27:F30 H27:H30 J27:K30 P27:P30">
    <cfRule type="cellIs" dxfId="6" priority="27" operator="equal">
      <formula>"Yaxşı"</formula>
    </cfRule>
  </conditionalFormatting>
  <conditionalFormatting sqref="L2:O6 B3:B6 D3:D6 F3:F6 H3:H6 J3:K6 P3:P6 L8:O12 B9:B12 D9:D12 F9:F12 H9:H12 J9:K12 P9:P12 L14:O18 B15:B18 D15:D18 F15:F18 H15:H18 J15:K18 P15:P18 L20:O24 B21:B24 D21:D24 F21:F24 H21:H24 J21:K24 P21:P24 L26:O30 B27:B30 D27:D30 F27:F30 H27:H30 J27:K30 P27:P30">
    <cfRule type="cellIs" dxfId="7" priority="28" operator="equal">
      <formula>"Satisfactory"</formula>
    </cfRule>
  </conditionalFormatting>
  <conditionalFormatting sqref="L2:O6 B3:B6 D3:D6 F3:F6 H3:H6 J3:K6 P3:P6 L8:O12 B9:B12 D9:D12 F9:F12 H9:H12 J9:K12 P9:P12 L14:O18 B15:B18 D15:D18 F15:F18 H15:H18 J15:K18 P15:P18 L20:O24 B21:B24 D21:D24 F21:F24 H21:H24 J21:K24 P21:P24 L26:O30 B27:B30 D27:D30 F27:F30 H27:H30 J27:K30 P27:P30">
    <cfRule type="cellIs" dxfId="0" priority="29" operator="equal">
      <formula>"Unsatisfactory"</formula>
    </cfRule>
  </conditionalFormatting>
  <conditionalFormatting sqref="L2:O6 B3:B6 D3:D6 F3:F6 H3:H6 J3:K6 P3:P6 L8:O12 B9:B12 D9:D12 F9:F12 H9:H12 J9:K12 P9:P12 L14:O18 B15:B18 D15:D18 F15:F18 H15:H18 J15:K18 P15:P18 L20:O24 B21:B24 D21:D24 F21:F24 H21:H24 J21:K24 P21:P24 L26:O30 B27:B30 D27:D30 F27:F30 H27:H30 J27:K30 P27:P30">
    <cfRule type="cellIs" dxfId="8" priority="30" operator="equal">
      <formula>"No Judgements"</formula>
    </cfRule>
  </conditionalFormatting>
  <conditionalFormatting sqref="L2:O6 B3:B6 D3:D6 F3:F6 H3:H6 J3:K6 P3:P6 L8:O12 B9:B12 D9:D12 F9:F12 H9:H12 J9:K12 P9:P12 L14:O18 B15:B18 D15:D18 F15:F18 H15:H18 J15:K18 P15:P18 L20:O24 B21:B24 D21:D24 F21:F24 H21:H24 J21:K24 P21:P24 L26:O30 B27:B30 D27:D30 F27:F30 H27:H30 J27:K30 P27:P30">
    <cfRule type="cellIs" dxfId="6" priority="31" operator="greaterThan">
      <formula>2</formula>
    </cfRule>
  </conditionalFormatting>
  <conditionalFormatting sqref="L2:O6 B3:B6 D3:D6 F3:F6 H3:H6 J3:K6 P3:P6 L8:O12 B9:B12 D9:D12 F9:F12 H9:H12 J9:K12 P9:P12 L14:O18 B15:B18 D15:D18 F15:F18 H15:H18 J15:K18 P15:P18 L20:O24 B21:B24 D21:D24 F21:F24 H21:H24 J21:K24 P21:P24 L26:O30 B27:B30 D27:D30 F27:F30 H27:H30 J27:K30 P27:P30">
    <cfRule type="cellIs" dxfId="7" priority="32" operator="between">
      <formula>1</formula>
      <formula>2</formula>
    </cfRule>
  </conditionalFormatting>
  <conditionalFormatting sqref="L2:O6 B3:B6 D3:D6 F3:F6 H3:H6 J3:K6 P3:P6 L8:O12 B9:B12 D9:D12 F9:F12 H9:H12 J9:K12 P9:P12 L14:O18 B15:B18 D15:D18 F15:F18 H15:H18 J15:K18 P15:P18 L20:O24 B21:B24 D21:D24 F21:F24 H21:H24 J21:K24 P21:P24 L26:O30 B27:B30 D27:D30 F27:F30 H27:H30 J27:K30 P27:P30">
    <cfRule type="cellIs" dxfId="0" priority="33" operator="equal">
      <formula>0</formula>
    </cfRule>
  </conditionalFormatting>
  <conditionalFormatting sqref="Q3:Q6 K4 M4 O4 K6 M6 O6 M10 O10 M12 O12 K22 M22 O22 K24 M28 O28 M30 O30">
    <cfRule type="cellIs" dxfId="0" priority="34" operator="equal">
      <formula>"Zəif"</formula>
    </cfRule>
  </conditionalFormatting>
  <conditionalFormatting sqref="Q3:Q6 K4 M4 O4 K6 M6 O6 M10 O10 M12 O12 K22 M22 O22 K24 M28 O28 M30 O30">
    <cfRule type="cellIs" dxfId="1" priority="35" operator="equal">
      <formula>"Əla"</formula>
    </cfRule>
  </conditionalFormatting>
  <conditionalFormatting sqref="Q3:Q6 K4 M4 O4 K6 M6 O6 M10 O10 M12 O12 K22 M22 O22 K24 M28 O28 M30 O30">
    <cfRule type="cellIs" dxfId="2" priority="36" operator="equal">
      <formula>"Çox zəif"</formula>
    </cfRule>
  </conditionalFormatting>
  <conditionalFormatting sqref="Q3:Q6 K4 M4 O4 K6 M6 O6 M10 O10 M12 O12 K22 M22 O22 K24 M28 O28 M30 O30">
    <cfRule type="cellIs" dxfId="3" priority="37" operator="equal">
      <formula>"-"</formula>
    </cfRule>
  </conditionalFormatting>
  <conditionalFormatting sqref="Q3:Q6 K4 M4 O4 K6 M6 O6 M10 O10 M12 O12 K22 M22 O22 K24 M28 O28 M30 O30">
    <cfRule type="cellIs" dxfId="4" priority="38" operator="equal">
      <formula>"Yaxşı"</formula>
    </cfRule>
  </conditionalFormatting>
  <conditionalFormatting sqref="Q9:Q12">
    <cfRule type="cellIs" dxfId="0" priority="39" operator="equal">
      <formula>"Zəif"</formula>
    </cfRule>
  </conditionalFormatting>
  <conditionalFormatting sqref="Q9:Q12">
    <cfRule type="cellIs" dxfId="1" priority="40" operator="equal">
      <formula>"Əla"</formula>
    </cfRule>
  </conditionalFormatting>
  <conditionalFormatting sqref="Q9:Q12">
    <cfRule type="cellIs" dxfId="2" priority="41" operator="equal">
      <formula>"Çox zəif"</formula>
    </cfRule>
  </conditionalFormatting>
  <conditionalFormatting sqref="Q9:Q12">
    <cfRule type="cellIs" dxfId="3" priority="42" operator="equal">
      <formula>"-"</formula>
    </cfRule>
  </conditionalFormatting>
  <conditionalFormatting sqref="Q9:Q12">
    <cfRule type="cellIs" dxfId="4" priority="43" operator="equal">
      <formula>"Yaxşı"</formula>
    </cfRule>
  </conditionalFormatting>
  <conditionalFormatting sqref="I9:I12">
    <cfRule type="cellIs" dxfId="0" priority="44" operator="equal">
      <formula>"Zəif"</formula>
    </cfRule>
  </conditionalFormatting>
  <conditionalFormatting sqref="I9:I12">
    <cfRule type="cellIs" dxfId="1" priority="45" operator="equal">
      <formula>"Əla"</formula>
    </cfRule>
  </conditionalFormatting>
  <conditionalFormatting sqref="I9:I12">
    <cfRule type="cellIs" dxfId="2" priority="46" operator="equal">
      <formula>"Çox zəif"</formula>
    </cfRule>
  </conditionalFormatting>
  <conditionalFormatting sqref="I9:I12">
    <cfRule type="cellIs" dxfId="3" priority="47" operator="equal">
      <formula>"-"</formula>
    </cfRule>
  </conditionalFormatting>
  <conditionalFormatting sqref="I9:I12">
    <cfRule type="cellIs" dxfId="4" priority="48" operator="equal">
      <formula>"Yaxşı"</formula>
    </cfRule>
  </conditionalFormatting>
  <conditionalFormatting sqref="E3:E6">
    <cfRule type="cellIs" dxfId="0" priority="49" operator="equal">
      <formula>"Zəif"</formula>
    </cfRule>
  </conditionalFormatting>
  <conditionalFormatting sqref="E3:E6">
    <cfRule type="cellIs" dxfId="1" priority="50" operator="equal">
      <formula>"Əla"</formula>
    </cfRule>
  </conditionalFormatting>
  <conditionalFormatting sqref="E3:E6">
    <cfRule type="cellIs" dxfId="2" priority="51" operator="equal">
      <formula>"Çox zəif"</formula>
    </cfRule>
  </conditionalFormatting>
  <conditionalFormatting sqref="E3:E6">
    <cfRule type="cellIs" dxfId="3" priority="52" operator="equal">
      <formula>"-"</formula>
    </cfRule>
  </conditionalFormatting>
  <conditionalFormatting sqref="E3:E6">
    <cfRule type="cellIs" dxfId="4" priority="53" operator="equal">
      <formula>"Yaxşı"</formula>
    </cfRule>
  </conditionalFormatting>
  <conditionalFormatting sqref="C9:C12">
    <cfRule type="cellIs" dxfId="0" priority="54" operator="equal">
      <formula>"Zəif"</formula>
    </cfRule>
  </conditionalFormatting>
  <conditionalFormatting sqref="C9:C12">
    <cfRule type="cellIs" dxfId="1" priority="55" operator="equal">
      <formula>"Əla"</formula>
    </cfRule>
  </conditionalFormatting>
  <conditionalFormatting sqref="C9:C12">
    <cfRule type="cellIs" dxfId="2" priority="56" operator="equal">
      <formula>"Çox zəif"</formula>
    </cfRule>
  </conditionalFormatting>
  <conditionalFormatting sqref="C9:C12">
    <cfRule type="cellIs" dxfId="3" priority="57" operator="equal">
      <formula>"-"</formula>
    </cfRule>
  </conditionalFormatting>
  <conditionalFormatting sqref="C9:C12">
    <cfRule type="cellIs" dxfId="4" priority="58" operator="equal">
      <formula>"Yaxşı"</formula>
    </cfRule>
  </conditionalFormatting>
  <conditionalFormatting sqref="G15:G18">
    <cfRule type="cellIs" dxfId="0" priority="59" operator="equal">
      <formula>"Zəif"</formula>
    </cfRule>
  </conditionalFormatting>
  <conditionalFormatting sqref="G15:G18">
    <cfRule type="cellIs" dxfId="1" priority="60" operator="equal">
      <formula>"Əla"</formula>
    </cfRule>
  </conditionalFormatting>
  <conditionalFormatting sqref="G15:G18">
    <cfRule type="cellIs" dxfId="2" priority="61" operator="equal">
      <formula>"Çox zəif"</formula>
    </cfRule>
  </conditionalFormatting>
  <conditionalFormatting sqref="G15:G18">
    <cfRule type="cellIs" dxfId="3" priority="62" operator="equal">
      <formula>"-"</formula>
    </cfRule>
  </conditionalFormatting>
  <conditionalFormatting sqref="G15:G18">
    <cfRule type="cellIs" dxfId="4" priority="63" operator="equal">
      <formula>"Yaxşı"</formula>
    </cfRule>
  </conditionalFormatting>
  <conditionalFormatting sqref="C21:C24">
    <cfRule type="cellIs" dxfId="0" priority="64" operator="equal">
      <formula>"Zəif"</formula>
    </cfRule>
  </conditionalFormatting>
  <conditionalFormatting sqref="C21:C24">
    <cfRule type="cellIs" dxfId="1" priority="65" operator="equal">
      <formula>"Əla"</formula>
    </cfRule>
  </conditionalFormatting>
  <conditionalFormatting sqref="C21:C24">
    <cfRule type="cellIs" dxfId="2" priority="66" operator="equal">
      <formula>"Çox zəif"</formula>
    </cfRule>
  </conditionalFormatting>
  <conditionalFormatting sqref="C21:C24">
    <cfRule type="cellIs" dxfId="3" priority="67" operator="equal">
      <formula>"-"</formula>
    </cfRule>
  </conditionalFormatting>
  <conditionalFormatting sqref="C21:C24">
    <cfRule type="cellIs" dxfId="4" priority="68" operator="equal">
      <formula>"Yaxşı"</formula>
    </cfRule>
  </conditionalFormatting>
  <conditionalFormatting sqref="I27:I30">
    <cfRule type="cellIs" dxfId="0" priority="69" operator="equal">
      <formula>"Zəif"</formula>
    </cfRule>
  </conditionalFormatting>
  <conditionalFormatting sqref="I27:I30">
    <cfRule type="cellIs" dxfId="1" priority="70" operator="equal">
      <formula>"Əla"</formula>
    </cfRule>
  </conditionalFormatting>
  <conditionalFormatting sqref="I27:I30">
    <cfRule type="cellIs" dxfId="2" priority="71" operator="equal">
      <formula>"Çox zəif"</formula>
    </cfRule>
  </conditionalFormatting>
  <conditionalFormatting sqref="I27:I30">
    <cfRule type="cellIs" dxfId="3" priority="72" operator="equal">
      <formula>"-"</formula>
    </cfRule>
  </conditionalFormatting>
  <conditionalFormatting sqref="I27:I30">
    <cfRule type="cellIs" dxfId="4" priority="73" operator="equal">
      <formula>"Yaxşı"</formula>
    </cfRule>
  </conditionalFormatting>
  <conditionalFormatting sqref="G3:G6">
    <cfRule type="cellIs" dxfId="0" priority="74" operator="equal">
      <formula>"Zəif"</formula>
    </cfRule>
  </conditionalFormatting>
  <conditionalFormatting sqref="G3:G6">
    <cfRule type="cellIs" dxfId="1" priority="75" operator="equal">
      <formula>"Əla"</formula>
    </cfRule>
  </conditionalFormatting>
  <conditionalFormatting sqref="G3:G6">
    <cfRule type="cellIs" dxfId="2" priority="76" operator="equal">
      <formula>"Çox zəif"</formula>
    </cfRule>
  </conditionalFormatting>
  <conditionalFormatting sqref="G3:G6">
    <cfRule type="cellIs" dxfId="3" priority="77" operator="equal">
      <formula>"-"</formula>
    </cfRule>
  </conditionalFormatting>
  <conditionalFormatting sqref="G3:G6">
    <cfRule type="cellIs" dxfId="4" priority="78" operator="equal">
      <formula>"Yaxşı"</formula>
    </cfRule>
  </conditionalFormatting>
  <conditionalFormatting sqref="I15:I18 K16 K18">
    <cfRule type="cellIs" dxfId="0" priority="79" operator="equal">
      <formula>"Zəif"</formula>
    </cfRule>
  </conditionalFormatting>
  <conditionalFormatting sqref="I15:I18 K16 K18">
    <cfRule type="cellIs" dxfId="1" priority="80" operator="equal">
      <formula>"Əla"</formula>
    </cfRule>
  </conditionalFormatting>
  <conditionalFormatting sqref="I15:I18 K16 K18">
    <cfRule type="cellIs" dxfId="2" priority="81" operator="equal">
      <formula>"Çox zəif"</formula>
    </cfRule>
  </conditionalFormatting>
  <conditionalFormatting sqref="I15:I18 K16 K18">
    <cfRule type="cellIs" dxfId="3" priority="82" operator="equal">
      <formula>"-"</formula>
    </cfRule>
  </conditionalFormatting>
  <conditionalFormatting sqref="I15:I18 K16 K18">
    <cfRule type="cellIs" dxfId="4" priority="83" operator="equal">
      <formula>"Yaxşı"</formula>
    </cfRule>
  </conditionalFormatting>
  <conditionalFormatting sqref="Q15:Q18">
    <cfRule type="cellIs" dxfId="0" priority="84" operator="equal">
      <formula>"Zəif"</formula>
    </cfRule>
  </conditionalFormatting>
  <conditionalFormatting sqref="Q15:Q18">
    <cfRule type="cellIs" dxfId="1" priority="85" operator="equal">
      <formula>"Əla"</formula>
    </cfRule>
  </conditionalFormatting>
  <conditionalFormatting sqref="Q15:Q18">
    <cfRule type="cellIs" dxfId="2" priority="86" operator="equal">
      <formula>"Çox zəif"</formula>
    </cfRule>
  </conditionalFormatting>
  <conditionalFormatting sqref="Q15:Q18">
    <cfRule type="cellIs" dxfId="3" priority="87" operator="equal">
      <formula>"-"</formula>
    </cfRule>
  </conditionalFormatting>
  <conditionalFormatting sqref="Q15:Q18">
    <cfRule type="cellIs" dxfId="4" priority="88" operator="equal">
      <formula>"Yaxşı"</formula>
    </cfRule>
  </conditionalFormatting>
  <conditionalFormatting sqref="E9:E12">
    <cfRule type="cellIs" dxfId="0" priority="89" operator="equal">
      <formula>"Zəif"</formula>
    </cfRule>
  </conditionalFormatting>
  <conditionalFormatting sqref="E9:E12">
    <cfRule type="cellIs" dxfId="1" priority="90" operator="equal">
      <formula>"Əla"</formula>
    </cfRule>
  </conditionalFormatting>
  <conditionalFormatting sqref="E9:E12">
    <cfRule type="cellIs" dxfId="2" priority="91" operator="equal">
      <formula>"Çox zəif"</formula>
    </cfRule>
  </conditionalFormatting>
  <conditionalFormatting sqref="E9:E12">
    <cfRule type="cellIs" dxfId="3" priority="92" operator="equal">
      <formula>"-"</formula>
    </cfRule>
  </conditionalFormatting>
  <conditionalFormatting sqref="E9:E12">
    <cfRule type="cellIs" dxfId="4" priority="93" operator="equal">
      <formula>"Yaxşı"</formula>
    </cfRule>
  </conditionalFormatting>
  <conditionalFormatting sqref="C3:C6">
    <cfRule type="cellIs" dxfId="0" priority="94" operator="equal">
      <formula>"Zəif"</formula>
    </cfRule>
  </conditionalFormatting>
  <conditionalFormatting sqref="C3:C6">
    <cfRule type="cellIs" dxfId="1" priority="95" operator="equal">
      <formula>"Əla"</formula>
    </cfRule>
  </conditionalFormatting>
  <conditionalFormatting sqref="C3:C6">
    <cfRule type="cellIs" dxfId="2" priority="96" operator="equal">
      <formula>"Çox zəif"</formula>
    </cfRule>
  </conditionalFormatting>
  <conditionalFormatting sqref="C3:C6">
    <cfRule type="cellIs" dxfId="3" priority="97" operator="equal">
      <formula>"-"</formula>
    </cfRule>
  </conditionalFormatting>
  <conditionalFormatting sqref="C3:C6">
    <cfRule type="cellIs" dxfId="4" priority="98" operator="equal">
      <formula>"Yaxşı"</formula>
    </cfRule>
  </conditionalFormatting>
  <conditionalFormatting sqref="E27:E30">
    <cfRule type="cellIs" dxfId="0" priority="99" operator="equal">
      <formula>"Zəif"</formula>
    </cfRule>
  </conditionalFormatting>
  <conditionalFormatting sqref="E27:E30">
    <cfRule type="cellIs" dxfId="1" priority="100" operator="equal">
      <formula>"Əla"</formula>
    </cfRule>
  </conditionalFormatting>
  <conditionalFormatting sqref="E27:E30">
    <cfRule type="cellIs" dxfId="2" priority="101" operator="equal">
      <formula>"Çox zəif"</formula>
    </cfRule>
  </conditionalFormatting>
  <conditionalFormatting sqref="E27:E30">
    <cfRule type="cellIs" dxfId="3" priority="102" operator="equal">
      <formula>"-"</formula>
    </cfRule>
  </conditionalFormatting>
  <conditionalFormatting sqref="E27:E30">
    <cfRule type="cellIs" dxfId="4" priority="103" operator="equal">
      <formula>"Yaxşı"</formula>
    </cfRule>
  </conditionalFormatting>
  <conditionalFormatting sqref="G27:G30">
    <cfRule type="cellIs" dxfId="0" priority="104" operator="equal">
      <formula>"Zəif"</formula>
    </cfRule>
  </conditionalFormatting>
  <conditionalFormatting sqref="G27:G30">
    <cfRule type="cellIs" dxfId="1" priority="105" operator="equal">
      <formula>"Əla"</formula>
    </cfRule>
  </conditionalFormatting>
  <conditionalFormatting sqref="G27:G30">
    <cfRule type="cellIs" dxfId="2" priority="106" operator="equal">
      <formula>"Çox zəif"</formula>
    </cfRule>
  </conditionalFormatting>
  <conditionalFormatting sqref="G27:G30">
    <cfRule type="cellIs" dxfId="3" priority="107" operator="equal">
      <formula>"-"</formula>
    </cfRule>
  </conditionalFormatting>
  <conditionalFormatting sqref="G27:G30">
    <cfRule type="cellIs" dxfId="4" priority="108" operator="equal">
      <formula>"Yaxşı"</formula>
    </cfRule>
  </conditionalFormatting>
  <conditionalFormatting sqref="I3:I6">
    <cfRule type="cellIs" dxfId="0" priority="109" operator="equal">
      <formula>"Zəif"</formula>
    </cfRule>
  </conditionalFormatting>
  <conditionalFormatting sqref="I3:I6">
    <cfRule type="cellIs" dxfId="1" priority="110" operator="equal">
      <formula>"Əla"</formula>
    </cfRule>
  </conditionalFormatting>
  <conditionalFormatting sqref="I3:I6">
    <cfRule type="cellIs" dxfId="2" priority="111" operator="equal">
      <formula>"Çox zəif"</formula>
    </cfRule>
  </conditionalFormatting>
  <conditionalFormatting sqref="I3:I6">
    <cfRule type="cellIs" dxfId="3" priority="112" operator="equal">
      <formula>"-"</formula>
    </cfRule>
  </conditionalFormatting>
  <conditionalFormatting sqref="I3:I6">
    <cfRule type="cellIs" dxfId="4" priority="113" operator="equal">
      <formula>"Yaxşı"</formula>
    </cfRule>
  </conditionalFormatting>
  <conditionalFormatting sqref="C15:C18">
    <cfRule type="cellIs" dxfId="0" priority="114" operator="equal">
      <formula>"Zəif"</formula>
    </cfRule>
  </conditionalFormatting>
  <conditionalFormatting sqref="C15:C18">
    <cfRule type="cellIs" dxfId="1" priority="115" operator="equal">
      <formula>"Əla"</formula>
    </cfRule>
  </conditionalFormatting>
  <conditionalFormatting sqref="C15:C18">
    <cfRule type="cellIs" dxfId="2" priority="116" operator="equal">
      <formula>"Çox zəif"</formula>
    </cfRule>
  </conditionalFormatting>
  <conditionalFormatting sqref="C15:C18">
    <cfRule type="cellIs" dxfId="3" priority="117" operator="equal">
      <formula>"-"</formula>
    </cfRule>
  </conditionalFormatting>
  <conditionalFormatting sqref="C15:C18">
    <cfRule type="cellIs" dxfId="4" priority="118" operator="equal">
      <formula>"Yaxşı"</formula>
    </cfRule>
  </conditionalFormatting>
  <conditionalFormatting sqref="I21:I24">
    <cfRule type="cellIs" dxfId="0" priority="119" operator="equal">
      <formula>"Zəif"</formula>
    </cfRule>
  </conditionalFormatting>
  <conditionalFormatting sqref="I21:I24">
    <cfRule type="cellIs" dxfId="1" priority="120" operator="equal">
      <formula>"Əla"</formula>
    </cfRule>
  </conditionalFormatting>
  <conditionalFormatting sqref="I21:I24">
    <cfRule type="cellIs" dxfId="2" priority="121" operator="equal">
      <formula>"Çox zəif"</formula>
    </cfRule>
  </conditionalFormatting>
  <conditionalFormatting sqref="I21:I24">
    <cfRule type="cellIs" dxfId="3" priority="122" operator="equal">
      <formula>"-"</formula>
    </cfRule>
  </conditionalFormatting>
  <conditionalFormatting sqref="I21:I24">
    <cfRule type="cellIs" dxfId="4" priority="123" operator="equal">
      <formula>"Yaxşı"</formula>
    </cfRule>
  </conditionalFormatting>
  <conditionalFormatting sqref="G9:G12">
    <cfRule type="cellIs" dxfId="0" priority="124" operator="equal">
      <formula>"Zəif"</formula>
    </cfRule>
  </conditionalFormatting>
  <conditionalFormatting sqref="G9:G12">
    <cfRule type="cellIs" dxfId="1" priority="125" operator="equal">
      <formula>"Əla"</formula>
    </cfRule>
  </conditionalFormatting>
  <conditionalFormatting sqref="G9:G12">
    <cfRule type="cellIs" dxfId="2" priority="126" operator="equal">
      <formula>"Çox zəif"</formula>
    </cfRule>
  </conditionalFormatting>
  <conditionalFormatting sqref="G9:G12">
    <cfRule type="cellIs" dxfId="3" priority="127" operator="equal">
      <formula>"-"</formula>
    </cfRule>
  </conditionalFormatting>
  <conditionalFormatting sqref="G9:G12">
    <cfRule type="cellIs" dxfId="4" priority="128" operator="equal">
      <formula>"Yaxşı"</formula>
    </cfRule>
  </conditionalFormatting>
  <conditionalFormatting sqref="C27:C30">
    <cfRule type="cellIs" dxfId="0" priority="129" operator="equal">
      <formula>"Zəif"</formula>
    </cfRule>
  </conditionalFormatting>
  <conditionalFormatting sqref="C27:C30">
    <cfRule type="cellIs" dxfId="1" priority="130" operator="equal">
      <formula>"Əla"</formula>
    </cfRule>
  </conditionalFormatting>
  <conditionalFormatting sqref="C27:C30">
    <cfRule type="cellIs" dxfId="2" priority="131" operator="equal">
      <formula>"Çox zəif"</formula>
    </cfRule>
  </conditionalFormatting>
  <conditionalFormatting sqref="C27:C30">
    <cfRule type="cellIs" dxfId="3" priority="132" operator="equal">
      <formula>"-"</formula>
    </cfRule>
  </conditionalFormatting>
  <conditionalFormatting sqref="C27:C30">
    <cfRule type="cellIs" dxfId="4" priority="133" operator="equal">
      <formula>"Yaxşı"</formula>
    </cfRule>
  </conditionalFormatting>
  <conditionalFormatting sqref="A1:B30 C1:C2 D1:D30 E1:E2 F1:F30 G1:G2 H1:H30 I1:I2 J1:P30 Q1:Q2 C7:C8 E7:E8 G7:G8 I7:I8 Q7:Q8 C13:C14 E13:E14 G13:G14 I13:I14 Q13:Q14 C19:C20 E19:E20 G19:G20 I19:I20 Q19:Q20 C25:C26 E25:E26 G25:G26 I25:I26 Q25:Q26">
    <cfRule type="cellIs" dxfId="8" priority="134" operator="equal">
      <formula>"-"</formula>
    </cfRule>
  </conditionalFormatting>
  <conditionalFormatting sqref="B1:Q30">
    <cfRule type="cellIs" dxfId="7" priority="135" operator="equal">
      <formula>"Kafi"</formula>
    </cfRule>
  </conditionalFormatting>
  <conditionalFormatting sqref="B1:B30 C1:C2 D1:D30 E1:E2 F1:F30 G1:G2 H1:H30 I1:I2 J1:P30 Q1:Q2 C7:C8 E7:E8 G7:G8 I7:I8 Q7:Q8 C13:C14 E13:E14 G13:G14 I13:I14 Q13:Q14 C19:C20 E19:E20 G19:G20 I19:I20 Q19:Q20 C25:C26 E25:E26 G25:G26 I25:I26 Q25:Q26">
    <cfRule type="cellIs" dxfId="9" priority="136" operator="equal">
      <formula>"Çox zəif"</formula>
    </cfRule>
  </conditionalFormatting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63"/>
    <col customWidth="1" min="2" max="2" width="13.5"/>
    <col customWidth="1" min="3" max="3" width="11.13"/>
    <col customWidth="1" min="4" max="8" width="6.75"/>
    <col customWidth="1" min="9" max="9" width="19.38"/>
    <col customWidth="1" min="10" max="10" width="5.88"/>
    <col customWidth="1" min="11" max="26" width="10.5"/>
  </cols>
  <sheetData>
    <row r="1" ht="14.25" customHeight="1">
      <c r="B1" s="54" t="s">
        <v>53</v>
      </c>
      <c r="C1" s="55" t="s">
        <v>37</v>
      </c>
      <c r="D1" s="56">
        <v>5.0</v>
      </c>
      <c r="E1" s="56">
        <v>4.0</v>
      </c>
      <c r="F1" s="56">
        <v>3.0</v>
      </c>
      <c r="G1" s="56">
        <v>2.0</v>
      </c>
      <c r="H1" s="56">
        <v>1.0</v>
      </c>
      <c r="I1" s="57"/>
    </row>
    <row r="2">
      <c r="A2" s="58" t="s">
        <v>45</v>
      </c>
      <c r="B2" s="59" t="s">
        <v>46</v>
      </c>
      <c r="C2" s="60" t="s">
        <v>54</v>
      </c>
      <c r="D2" s="61" t="s">
        <v>55</v>
      </c>
      <c r="E2" s="34" t="s">
        <v>56</v>
      </c>
      <c r="F2" s="34" t="s">
        <v>57</v>
      </c>
      <c r="G2" s="34" t="s">
        <v>58</v>
      </c>
      <c r="H2" s="34" t="s">
        <v>59</v>
      </c>
      <c r="I2" s="29" t="s">
        <v>48</v>
      </c>
    </row>
    <row r="3" ht="14.25" customHeight="1">
      <c r="A3" s="62"/>
      <c r="B3" s="63" t="s">
        <v>49</v>
      </c>
      <c r="C3" s="34">
        <f>COUNTIFS('Məlumatların daxil edilməsi'!$G$3:$G$180,"&lt;5")</f>
        <v>0</v>
      </c>
      <c r="D3" s="61" t="str">
        <f>IFERROR(COUNTIFS('Məlumatların daxil edilməsi'!$G$3:$G$180,"&lt;5",'Məlumatların daxil edilməsi'!$K$3:$K$180,D$1)/$C3,"")</f>
        <v/>
      </c>
      <c r="E3" s="61" t="str">
        <f>IFERROR(COUNTIFS('Məlumatların daxil edilməsi'!$G$3:$G$180,"&lt;5",'Məlumatların daxil edilməsi'!$K$3:$K$180,E$1)/$C3,"")</f>
        <v/>
      </c>
      <c r="F3" s="61" t="str">
        <f>IFERROR(COUNTIFS('Məlumatların daxil edilməsi'!$G$3:$G$180,"&lt;5",'Məlumatların daxil edilməsi'!$K$3:$K$180,F$1)/$C3,"")</f>
        <v/>
      </c>
      <c r="G3" s="61" t="str">
        <f>IFERROR(COUNTIFS('Məlumatların daxil edilməsi'!$G$3:$G$180,"&lt;5",'Məlumatların daxil edilməsi'!$K$3:$K$180,G$1)/$C3,"")</f>
        <v/>
      </c>
      <c r="H3" s="61" t="str">
        <f>IFERROR(COUNTIFS('Məlumatların daxil edilməsi'!$G$3:$G$180,"&lt;5",'Məlumatların daxil edilməsi'!$K$3:$K$180,H$1)/$C3,"")</f>
        <v/>
      </c>
      <c r="I3" s="46" t="str">
        <f t="array" ref="I3">IFS(SUM(D3:H3)=0,"-",AND(D3&gt;=0.7,H3=0),"Əla",AND(SUM(D3:E3)&gt;0.5,SUM(G3:H3)&lt;=0.2,H3&lt;=0.1),"Yaxşı",AND(SUM(D3:F3)&gt;0.5,H3&lt;=0.3),"Kafi",H3&lt;0.5,"Zəif",H3&gt;=0.5,"Çox zəif")</f>
        <v>-</v>
      </c>
    </row>
    <row r="4" ht="14.25" customHeight="1">
      <c r="A4" s="62"/>
      <c r="B4" s="63" t="s">
        <v>50</v>
      </c>
      <c r="C4" s="34">
        <f>COUNTIFS('Məlumatların daxil edilməsi'!$G$3:$G$180,"&gt;4",'Məlumatların daxil edilməsi'!$G$3:$G$180,"&lt;10")</f>
        <v>0</v>
      </c>
      <c r="D4" s="61" t="str">
        <f>IFERROR(COUNTIFS('Məlumatların daxil edilməsi'!$G$3:$G$180,"&gt;4",'Məlumatların daxil edilməsi'!$G$3:$G$180,"&lt;10",'Məlumatların daxil edilməsi'!$K$3:$K$180,D$1)/$C4,"")</f>
        <v/>
      </c>
      <c r="E4" s="61" t="str">
        <f>IFERROR(COUNTIFS('Məlumatların daxil edilməsi'!$G$3:$G$180,"&gt;4",'Məlumatların daxil edilməsi'!$G$3:$G$180,"&lt;10",'Məlumatların daxil edilməsi'!$K$3:$K$180,E$1)/$C4,"")</f>
        <v/>
      </c>
      <c r="F4" s="61" t="str">
        <f>IFERROR(COUNTIFS('Məlumatların daxil edilməsi'!$G$3:$G$180,"&gt;4",'Məlumatların daxil edilməsi'!$G$3:$G$180,"&lt;10",'Məlumatların daxil edilməsi'!$K$3:$K$180,F$1)/$C4,"")</f>
        <v/>
      </c>
      <c r="G4" s="61" t="str">
        <f>IFERROR(COUNTIFS('Məlumatların daxil edilməsi'!$G$3:$G$180,"&gt;4",'Məlumatların daxil edilməsi'!$G$3:$G$180,"&lt;10",'Məlumatların daxil edilməsi'!$K$3:$K$180,G$1)/$C4,"")</f>
        <v/>
      </c>
      <c r="H4" s="61" t="str">
        <f>IFERROR(COUNTIFS('Məlumatların daxil edilməsi'!$G$3:$G$180,"&gt;4",'Məlumatların daxil edilməsi'!$G$3:$G$180,"&lt;10",'Məlumatların daxil edilməsi'!$K$3:$K$180,H$1)/$C4,"")</f>
        <v/>
      </c>
      <c r="I4" s="46" t="str">
        <f t="array" ref="I4">IFS(SUM(D4:H4)=0,"-",AND(D4&gt;=0.7,H4=0),"Əla",AND(SUM(D4:E4)&gt;0.5,SUM(G4:H4)&lt;=0.2,H4&lt;=0.1),"Yaxşı",AND(SUM(D4:F4)&gt;0.5,H4&lt;=0.3),"Kafi",H4&lt;0.5,"Zəif",H4&gt;=0.5,"Çox zəif")</f>
        <v>-</v>
      </c>
    </row>
    <row r="5" ht="14.25" customHeight="1">
      <c r="A5" s="62"/>
      <c r="B5" s="63" t="s">
        <v>51</v>
      </c>
      <c r="C5" s="34">
        <f>COUNTIFS('Məlumatların daxil edilməsi'!$G$3:$G$180,"&gt;9")</f>
        <v>0</v>
      </c>
      <c r="D5" s="61" t="str">
        <f>IFERROR(COUNTIFS('Məlumatların daxil edilməsi'!$G$3:$G$180,"&gt;9",'Məlumatların daxil edilməsi'!$K$3:$K$180,D$1)/$C5,"")</f>
        <v/>
      </c>
      <c r="E5" s="61" t="str">
        <f>IFERROR(COUNTIFS('Məlumatların daxil edilməsi'!$G$3:$G$180,"&gt;9",'Məlumatların daxil edilməsi'!$K$3:$K$180,E$1)/$C5,"")</f>
        <v/>
      </c>
      <c r="F5" s="61" t="str">
        <f>IFERROR(COUNTIFS('Məlumatların daxil edilməsi'!$G$3:$G$180,"&gt;9",'Məlumatların daxil edilməsi'!$K$3:$K$180,F$1)/$C5,"")</f>
        <v/>
      </c>
      <c r="G5" s="61" t="str">
        <f>IFERROR(COUNTIFS('Məlumatların daxil edilməsi'!$G$3:$G$180,"&gt;9",'Məlumatların daxil edilməsi'!$K$3:$K$180,G$1)/$C5,"")</f>
        <v/>
      </c>
      <c r="H5" s="61" t="str">
        <f>IFERROR(COUNTIFS('Məlumatların daxil edilməsi'!$G$3:$G$180,"&gt;9",'Məlumatların daxil edilməsi'!$K$3:$K$180,H$1)/$C5,"")</f>
        <v/>
      </c>
      <c r="I5" s="46" t="str">
        <f t="array" ref="I5">IFS(SUM(D5:H5)=0,"-",AND(D5&gt;=0.7,H5=0),"Əla",AND(SUM(D5:E5)&gt;0.5,SUM(G5:H5)&lt;=0.2,H5&lt;=0.1),"Yaxşı",AND(SUM(D5:F5)&gt;0.5,H5&lt;=0.3),"Kafi",H5&lt;0.5,"Zəif",H5&gt;=0.5,"Çox zəif")</f>
        <v>-</v>
      </c>
    </row>
    <row r="6" ht="14.25" customHeight="1">
      <c r="A6" s="64"/>
      <c r="B6" s="65" t="s">
        <v>45</v>
      </c>
      <c r="C6" s="48">
        <f>SUM(C3:C5)</f>
        <v>0</v>
      </c>
      <c r="D6" s="66" t="str">
        <f>IFERROR(COUNTIFS('Məlumatların daxil edilməsi'!$K$3:$K$180,D$1)/$C6,"")</f>
        <v/>
      </c>
      <c r="E6" s="66" t="str">
        <f>IFERROR(COUNTIFS('Məlumatların daxil edilməsi'!$K$3:$K$180,E$1)/$C6,"")</f>
        <v/>
      </c>
      <c r="F6" s="66" t="str">
        <f>IFERROR(COUNTIFS('Məlumatların daxil edilməsi'!$K$3:$K$180,F$1)/$C6,"")</f>
        <v/>
      </c>
      <c r="G6" s="66" t="str">
        <f>IFERROR(COUNTIFS('Məlumatların daxil edilməsi'!$K$3:$K$180,G$1)/$C6,"")</f>
        <v/>
      </c>
      <c r="H6" s="66" t="str">
        <f>IFERROR(COUNTIFS('Məlumatların daxil edilməsi'!$K$3:$K$180,H$1)/$C6,"")</f>
        <v/>
      </c>
      <c r="I6" s="46" t="str">
        <f t="array" ref="I6">IFS(SUM(D6:H6)=0,"-",AND(D6&gt;=0.7,H6=0),"Əla",AND(SUM(D6:E6)&gt;0.5,SUM(G6:H6)&lt;=0.2,H6&lt;=0.1),"Yaxşı",AND(SUM(D6:F6)&gt;0.5,H6&lt;=0.3),"Kafi",H6&lt;0.5,"Zəif",H6&gt;=0.5,"Çox zəif")</f>
        <v>-</v>
      </c>
    </row>
    <row r="7" ht="14.25" customHeight="1">
      <c r="A7" s="58" t="s">
        <v>45</v>
      </c>
      <c r="B7" s="67" t="s">
        <v>60</v>
      </c>
      <c r="C7" s="68" t="s">
        <v>52</v>
      </c>
      <c r="D7" s="69"/>
      <c r="E7" s="69"/>
      <c r="F7" s="69"/>
      <c r="G7" s="69"/>
      <c r="H7" s="69"/>
      <c r="I7" s="70"/>
    </row>
    <row r="8" ht="14.25" customHeight="1">
      <c r="A8" s="62"/>
      <c r="B8" s="71" t="s">
        <v>46</v>
      </c>
      <c r="C8" s="60" t="s">
        <v>54</v>
      </c>
      <c r="D8" s="61" t="s">
        <v>55</v>
      </c>
      <c r="E8" s="34" t="s">
        <v>56</v>
      </c>
      <c r="F8" s="34" t="s">
        <v>57</v>
      </c>
      <c r="G8" s="34" t="s">
        <v>58</v>
      </c>
      <c r="H8" s="34" t="s">
        <v>59</v>
      </c>
      <c r="I8" s="29" t="s">
        <v>48</v>
      </c>
    </row>
    <row r="9" ht="14.25" customHeight="1">
      <c r="A9" s="62"/>
      <c r="B9" s="71" t="s">
        <v>49</v>
      </c>
      <c r="C9" s="34">
        <f>COUNTIFS('Məlumatların daxil edilməsi'!$G$3:$G$180,"&lt;5")</f>
        <v>0</v>
      </c>
      <c r="D9" s="61" t="str">
        <f>IFERROR(COUNTIFS('Məlumatların daxil edilməsi'!$G$3:$G$180,"&lt;5",'Məlumatların daxil edilməsi'!$L$3:$L$180,D$1)/$C9,"")</f>
        <v/>
      </c>
      <c r="E9" s="61" t="str">
        <f>IFERROR(COUNTIFS('Məlumatların daxil edilməsi'!$G$3:$G$180,"&lt;5",'Məlumatların daxil edilməsi'!$L$3:$L$180,E$1)/$C9,"")</f>
        <v/>
      </c>
      <c r="F9" s="61" t="str">
        <f>IFERROR(COUNTIFS('Məlumatların daxil edilməsi'!$G$3:$G$180,"&lt;5",'Məlumatların daxil edilməsi'!$L$3:$L$180,F$1)/$C9,"")</f>
        <v/>
      </c>
      <c r="G9" s="61" t="str">
        <f>IFERROR(COUNTIFS('Məlumatların daxil edilməsi'!$G$3:$G$180,"&lt;5",'Məlumatların daxil edilməsi'!$L$3:$L$180,G$1)/$C9,"")</f>
        <v/>
      </c>
      <c r="H9" s="61" t="str">
        <f>IFERROR(COUNTIFS('Məlumatların daxil edilməsi'!$G$3:$G$180,"&lt;5",'Məlumatların daxil edilməsi'!$L$3:$L$180,H$1)/$C9,"")</f>
        <v/>
      </c>
      <c r="I9" s="46" t="str">
        <f t="array" ref="I9">IFS(SUM(D9:H9)=0,"-",AND(D9&gt;=0.7,H9=0),"Əla",AND(SUM(D9:E9)&gt;0.5,SUM(G9:H9)&lt;=0.2,H9&lt;=0.1),"Yaxşı",AND(SUM(D9:F9)&gt;0.5,H9&lt;=0.3),"Kafi",H9&lt;0.5,"Zəif",H9&gt;=0.5,"Çox zəif")</f>
        <v>-</v>
      </c>
    </row>
    <row r="10" ht="14.25" customHeight="1">
      <c r="A10" s="62"/>
      <c r="B10" s="71" t="s">
        <v>50</v>
      </c>
      <c r="C10" s="34">
        <f>COUNTIFS('Məlumatların daxil edilməsi'!$G$3:$G$180,"&gt;4",'Məlumatların daxil edilməsi'!$G$3:$G$180,"&lt;10")</f>
        <v>0</v>
      </c>
      <c r="D10" s="61" t="str">
        <f>IFERROR(COUNTIFS('Məlumatların daxil edilməsi'!$G$3:$G$180,"&gt;4",'Məlumatların daxil edilməsi'!$G$3:$G$180,"&lt;10",'Məlumatların daxil edilməsi'!$L$3:$L$180,D$1)/$C10,"")</f>
        <v/>
      </c>
      <c r="E10" s="61" t="str">
        <f>IFERROR(COUNTIFS('Məlumatların daxil edilməsi'!$G$3:$G$180,"&gt;4",'Məlumatların daxil edilməsi'!$G$3:$G$180,"&lt;10",'Məlumatların daxil edilməsi'!$L$3:$L$180,E$1)/$C10,"")</f>
        <v/>
      </c>
      <c r="F10" s="61" t="str">
        <f>IFERROR(COUNTIFS('Məlumatların daxil edilməsi'!$G$3:$G$180,"&gt;4",'Məlumatların daxil edilməsi'!$G$3:$G$180,"&lt;10",'Məlumatların daxil edilməsi'!$L$3:$L$180,F$1)/$C10,"")</f>
        <v/>
      </c>
      <c r="G10" s="61" t="str">
        <f>IFERROR(COUNTIFS('Məlumatların daxil edilməsi'!$G$3:$G$180,"&gt;4",'Məlumatların daxil edilməsi'!$G$3:$G$180,"&lt;10",'Məlumatların daxil edilməsi'!$L$3:$L$180,G$1)/$C10,"")</f>
        <v/>
      </c>
      <c r="H10" s="61" t="str">
        <f>IFERROR(COUNTIFS('Məlumatların daxil edilməsi'!$G$3:$G$180,"&gt;4",'Məlumatların daxil edilməsi'!$G$3:$G$180,"&lt;10",'Məlumatların daxil edilməsi'!$L$3:$L$180,H$1)/$C10,"")</f>
        <v/>
      </c>
      <c r="I10" s="46" t="str">
        <f t="array" ref="I10">IFS(SUM(D10:H10)=0,"-",AND(D10&gt;=0.7,H10=0),"Əla",AND(SUM(D10:E10)&gt;0.5,SUM(G10:H10)&lt;=0.2,H10&lt;=0.1),"Yaxşı",AND(SUM(D10:F10)&gt;0.5,H10&lt;=0.3),"Kafi",H10&lt;0.5,"Zəif",H10&gt;=0.5,"Çox zəif")</f>
        <v>-</v>
      </c>
    </row>
    <row r="11" ht="14.25" customHeight="1">
      <c r="A11" s="62"/>
      <c r="B11" s="71" t="s">
        <v>51</v>
      </c>
      <c r="C11" s="34">
        <f>COUNTIFS('Məlumatların daxil edilməsi'!$G$3:$G$180,"&gt;9")</f>
        <v>0</v>
      </c>
      <c r="D11" s="61" t="str">
        <f>IFERROR(COUNTIFS('Məlumatların daxil edilməsi'!$G$3:$G$180,"&gt;9",'Məlumatların daxil edilməsi'!$L$3:$L$180,D$1)/$C11,"")</f>
        <v/>
      </c>
      <c r="E11" s="61" t="str">
        <f>IFERROR(COUNTIFS('Məlumatların daxil edilməsi'!$G$3:$G$180,"&gt;9",'Məlumatların daxil edilməsi'!$L$3:$L$180,E$1)/$C11,"")</f>
        <v/>
      </c>
      <c r="F11" s="61" t="str">
        <f>IFERROR(COUNTIFS('Məlumatların daxil edilməsi'!$G$3:$G$180,"&gt;9",'Məlumatların daxil edilməsi'!$L$3:$L$180,F$1)/$C11,"")</f>
        <v/>
      </c>
      <c r="G11" s="61" t="str">
        <f>IFERROR(COUNTIFS('Məlumatların daxil edilməsi'!$G$3:$G$180,"&gt;9",'Məlumatların daxil edilməsi'!$L$3:$L$180,G$1)/$C11,"")</f>
        <v/>
      </c>
      <c r="H11" s="61" t="str">
        <f>IFERROR(COUNTIFS('Məlumatların daxil edilməsi'!$G$3:$G$180,"&gt;9",'Məlumatların daxil edilməsi'!$L$3:$L$180,H$1)/$C11,"")</f>
        <v/>
      </c>
      <c r="I11" s="46" t="str">
        <f t="array" ref="I11">IFS(SUM(D11:H11)=0,"-",AND(D11&gt;=0.7,H11=0),"Əla",AND(SUM(D11:E11)&gt;0.5,SUM(G11:H11)&lt;=0.2,H11&lt;=0.1),"Yaxşı",AND(SUM(D11:F11)&gt;0.5,H11&lt;=0.3),"Kafi",H11&lt;0.5,"Zəif",H11&gt;=0.5,"Çox zəif")</f>
        <v>-</v>
      </c>
    </row>
    <row r="12" ht="14.25" customHeight="1">
      <c r="A12" s="64"/>
      <c r="B12" s="72" t="s">
        <v>45</v>
      </c>
      <c r="C12" s="73">
        <f>SUM(C9:C11)</f>
        <v>0</v>
      </c>
      <c r="D12" s="66" t="str">
        <f>IFERROR(COUNTIFS('Məlumatların daxil edilməsi'!$L$3:$L$180,D$1)/$C12,"")</f>
        <v/>
      </c>
      <c r="E12" s="66" t="str">
        <f>IFERROR(COUNTIFS('Məlumatların daxil edilməsi'!$L$3:$L$180,E$1)/$C12,"")</f>
        <v/>
      </c>
      <c r="F12" s="66" t="str">
        <f>IFERROR(COUNTIFS('Məlumatların daxil edilməsi'!$L$3:$L$180,F$1)/$C12,"")</f>
        <v/>
      </c>
      <c r="G12" s="66" t="str">
        <f>IFERROR(COUNTIFS('Məlumatların daxil edilməsi'!$L$3:$L$180,G$1)/$C12,"")</f>
        <v/>
      </c>
      <c r="H12" s="66" t="str">
        <f>IFERROR(COUNTIFS('Məlumatların daxil edilməsi'!$L$3:$L$180,H$1)/$C12,"")</f>
        <v/>
      </c>
      <c r="I12" s="46" t="str">
        <f t="array" ref="I12">IFS(SUM(D12:H12)=0,"-",AND(D12&gt;=0.7,H12=0),"Əla",AND(SUM(D12:E12)&gt;0.5,SUM(G12:H12)&lt;=0.2,H12&lt;=0.1),"Yaxşı",AND(SUM(D12:F12)&gt;0.5,H12&lt;=0.3),"Kafi",H12&lt;0.5,"Zəif",H12&gt;=0.5,"Çox zəif")</f>
        <v>-</v>
      </c>
    </row>
    <row r="13" ht="14.25" customHeight="1">
      <c r="A13" s="74" t="s">
        <v>45</v>
      </c>
      <c r="B13" s="75" t="s">
        <v>61</v>
      </c>
      <c r="C13" s="68">
        <v>1.3</v>
      </c>
      <c r="D13" s="69"/>
      <c r="E13" s="69"/>
      <c r="F13" s="69"/>
      <c r="G13" s="69"/>
      <c r="H13" s="69"/>
      <c r="I13" s="70"/>
    </row>
    <row r="14" ht="14.25" customHeight="1">
      <c r="A14" s="76"/>
      <c r="B14" s="63" t="s">
        <v>46</v>
      </c>
      <c r="C14" s="60" t="s">
        <v>54</v>
      </c>
      <c r="D14" s="61" t="s">
        <v>55</v>
      </c>
      <c r="E14" s="34" t="s">
        <v>56</v>
      </c>
      <c r="F14" s="34" t="s">
        <v>57</v>
      </c>
      <c r="G14" s="34" t="s">
        <v>58</v>
      </c>
      <c r="H14" s="34" t="s">
        <v>59</v>
      </c>
      <c r="I14" s="29" t="s">
        <v>48</v>
      </c>
    </row>
    <row r="15" ht="14.25" customHeight="1">
      <c r="A15" s="76"/>
      <c r="B15" s="63" t="s">
        <v>49</v>
      </c>
      <c r="C15" s="34">
        <f>COUNTIFS('Məlumatların daxil edilməsi'!$G$3:$G$180,"&lt;5")</f>
        <v>0</v>
      </c>
      <c r="D15" s="61" t="str">
        <f>IFERROR(COUNTIFS('Məlumatların daxil edilməsi'!$G$3:$G$180,"&lt;5",'Məlumatların daxil edilməsi'!$M$3:$M$180,D$1)/$C15,"")</f>
        <v/>
      </c>
      <c r="E15" s="61" t="str">
        <f>IFERROR(COUNTIFS('Məlumatların daxil edilməsi'!$G$3:$G$180,"&lt;5",'Məlumatların daxil edilməsi'!$M$3:$M$180,E$1)/$C15,"")</f>
        <v/>
      </c>
      <c r="F15" s="61" t="str">
        <f>IFERROR(COUNTIFS('Məlumatların daxil edilməsi'!$G$3:$G$180,"&lt;5",'Məlumatların daxil edilməsi'!$M$3:$M$180,F$1)/$C15,"")</f>
        <v/>
      </c>
      <c r="G15" s="61" t="str">
        <f>IFERROR(COUNTIFS('Məlumatların daxil edilməsi'!$G$3:$G$180,"&lt;5",'Məlumatların daxil edilməsi'!$M$3:$M$180,G$1)/$C15,"")</f>
        <v/>
      </c>
      <c r="H15" s="61" t="str">
        <f>IFERROR(COUNTIFS('Məlumatların daxil edilməsi'!$G$3:$G$180,"&lt;5",'Məlumatların daxil edilməsi'!$M$3:$M$180,H$1)/$C15,"")</f>
        <v/>
      </c>
      <c r="I15" s="46" t="str">
        <f t="array" ref="I15">IFS(SUM(D15:H15)=0,"-",AND(D15&gt;=0.7,H15=0),"Əla",AND(SUM(D15:E15)&gt;0.5,SUM(G15:H15)&lt;=0.2,H15&lt;=0.1),"Yaxşı",AND(SUM(D15:F15)&gt;0.5,H15&lt;=0.3),"Kafi",H15&lt;0.5,"Zəif",H15&gt;=0.5,"Çox zəif")</f>
        <v>-</v>
      </c>
    </row>
    <row r="16" ht="14.25" customHeight="1">
      <c r="A16" s="76"/>
      <c r="B16" s="63" t="s">
        <v>50</v>
      </c>
      <c r="C16" s="34">
        <f>COUNTIFS('Məlumatların daxil edilməsi'!$G$3:$G$180,"&gt;4",'Məlumatların daxil edilməsi'!$G$3:$G$180,"&lt;10")</f>
        <v>0</v>
      </c>
      <c r="D16" s="61" t="str">
        <f>IFERROR(COUNTIFS('Məlumatların daxil edilməsi'!$G$3:$G$180,"&gt;4",'Məlumatların daxil edilməsi'!$G$3:$G$180,"&lt;10",'Məlumatların daxil edilməsi'!$M$3:$M$180,D$1)/$C16,"")</f>
        <v/>
      </c>
      <c r="E16" s="61" t="str">
        <f>IFERROR(COUNTIFS('Məlumatların daxil edilməsi'!$G$3:$G$180,"&gt;4",'Məlumatların daxil edilməsi'!$G$3:$G$180,"&lt;10",'Məlumatların daxil edilməsi'!$M$3:$M$180,E$1)/$C16,"")</f>
        <v/>
      </c>
      <c r="F16" s="61" t="str">
        <f>IFERROR(COUNTIFS('Məlumatların daxil edilməsi'!$G$3:$G$180,"&gt;4",'Məlumatların daxil edilməsi'!$G$3:$G$180,"&lt;10",'Məlumatların daxil edilməsi'!$M$3:$M$180,F$1)/$C16,"")</f>
        <v/>
      </c>
      <c r="G16" s="61" t="str">
        <f>IFERROR(COUNTIFS('Məlumatların daxil edilməsi'!$G$3:$G$180,"&gt;4",'Məlumatların daxil edilməsi'!$G$3:$G$180,"&lt;10",'Məlumatların daxil edilməsi'!$M$3:$M$180,G$1)/$C16,"")</f>
        <v/>
      </c>
      <c r="H16" s="61" t="str">
        <f>IFERROR(COUNTIFS('Məlumatların daxil edilməsi'!$G$3:$G$180,"&gt;4",'Məlumatların daxil edilməsi'!$G$3:$G$180,"&lt;10",'Məlumatların daxil edilməsi'!$M$3:$M$180,H$1)/$C16,"")</f>
        <v/>
      </c>
      <c r="I16" s="46" t="str">
        <f t="array" ref="I16">IFS(SUM(D16:H16)=0,"-",AND(D16&gt;=0.7,H16=0),"Əla",AND(SUM(D16:E16)&gt;0.5,SUM(G16:H16)&lt;=0.2,H16&lt;=0.1),"Yaxşı",AND(SUM(D16:F16)&gt;0.5,H16&lt;=0.3),"Kafi",H16&lt;0.5,"Zəif",H16&gt;=0.5,"Çox zəif")</f>
        <v>-</v>
      </c>
    </row>
    <row r="17" ht="14.25" customHeight="1">
      <c r="A17" s="76"/>
      <c r="B17" s="63" t="s">
        <v>51</v>
      </c>
      <c r="C17" s="34">
        <f>COUNTIFS('Məlumatların daxil edilməsi'!$G$3:$G$180,"&gt;9")</f>
        <v>0</v>
      </c>
      <c r="D17" s="61" t="str">
        <f>IFERROR(COUNTIFS('Məlumatların daxil edilməsi'!$G$3:$G$180,"&gt;9",'Məlumatların daxil edilməsi'!$M$3:$M$180,D$1)/$C17,"")</f>
        <v/>
      </c>
      <c r="E17" s="61" t="str">
        <f>IFERROR(COUNTIFS('Məlumatların daxil edilməsi'!$G$3:$G$180,"&gt;9",'Məlumatların daxil edilməsi'!$M$3:$M$180,E$1)/$C17,"")</f>
        <v/>
      </c>
      <c r="F17" s="61" t="str">
        <f>IFERROR(COUNTIFS('Məlumatların daxil edilməsi'!$G$3:$G$180,"&gt;9",'Məlumatların daxil edilməsi'!$M$3:$M$180,F$1)/$C17,"")</f>
        <v/>
      </c>
      <c r="G17" s="61" t="str">
        <f>IFERROR(COUNTIFS('Məlumatların daxil edilməsi'!$G$3:$G$180,"&gt;9",'Məlumatların daxil edilməsi'!$M$3:$M$180,G$1)/$C17,"")</f>
        <v/>
      </c>
      <c r="H17" s="61" t="str">
        <f>IFERROR(COUNTIFS('Məlumatların daxil edilməsi'!$G$3:$G$180,"&gt;9",'Məlumatların daxil edilməsi'!$M$3:$M$180,H$1)/$C17,"")</f>
        <v/>
      </c>
      <c r="I17" s="46" t="str">
        <f t="array" ref="I17">IFS(SUM(D17:H17)=0,"-",AND(D17&gt;=0.7,H17=0),"Əla",AND(SUM(D17:E17)&gt;0.5,SUM(G17:H17)&lt;=0.2,H17&lt;=0.1),"Yaxşı",AND(SUM(D17:F17)&gt;0.5,H17&lt;=0.3),"Kafi",H17&lt;0.5,"Zəif",H17&gt;=0.5,"Çox zəif")</f>
        <v>-</v>
      </c>
    </row>
    <row r="18" ht="14.25" customHeight="1">
      <c r="A18" s="77"/>
      <c r="B18" s="65" t="s">
        <v>45</v>
      </c>
      <c r="C18" s="48">
        <f>SUM(C15:C17)</f>
        <v>0</v>
      </c>
      <c r="D18" s="66" t="str">
        <f>IFERROR(COUNTIFS('Məlumatların daxil edilməsi'!$M$3:$M$180,D$1)/$C18,"")</f>
        <v/>
      </c>
      <c r="E18" s="66" t="str">
        <f>IFERROR(COUNTIFS('Məlumatların daxil edilməsi'!$M$3:$M$180,E$1)/$C18,"")</f>
        <v/>
      </c>
      <c r="F18" s="66" t="str">
        <f>IFERROR(COUNTIFS('Məlumatların daxil edilməsi'!$M$3:$M$180,F$1)/$C18,"")</f>
        <v/>
      </c>
      <c r="G18" s="66" t="str">
        <f>IFERROR(COUNTIFS('Məlumatların daxil edilməsi'!$M$3:$M$180,G$1)/$C18,"")</f>
        <v/>
      </c>
      <c r="H18" s="66" t="str">
        <f>IFERROR(COUNTIFS('Məlumatların daxil edilməsi'!$M$3:$M$180,H$1)/$C18,"")</f>
        <v/>
      </c>
      <c r="I18" s="78" t="str">
        <f t="array" ref="I18">IFS(SUM(D18:H18)=0,"-",AND(D18&gt;=0.7,H18=0),"Əla",AND(SUM(D18:E18)&gt;0.5,SUM(G18:H18)&lt;=0.2,H18&lt;=0.1),"Yaxşı",AND(SUM(D18:F18)&gt;0.5,H18&lt;=0.3),"Kafi",H18&lt;0.5,"Zəif",H18&gt;=0.5,"Çox zəif")</f>
        <v>-</v>
      </c>
    </row>
    <row r="19" ht="14.25" customHeight="1">
      <c r="A19" s="58" t="s">
        <v>45</v>
      </c>
      <c r="B19" s="67" t="s">
        <v>62</v>
      </c>
      <c r="C19" s="68">
        <v>2.1</v>
      </c>
      <c r="D19" s="69"/>
      <c r="E19" s="69"/>
      <c r="F19" s="69"/>
      <c r="G19" s="69"/>
      <c r="H19" s="69"/>
      <c r="I19" s="70"/>
    </row>
    <row r="20" ht="14.25" customHeight="1">
      <c r="A20" s="62"/>
      <c r="B20" s="71" t="s">
        <v>46</v>
      </c>
      <c r="C20" s="60" t="s">
        <v>54</v>
      </c>
      <c r="D20" s="61" t="s">
        <v>55</v>
      </c>
      <c r="E20" s="34" t="s">
        <v>56</v>
      </c>
      <c r="F20" s="34" t="s">
        <v>57</v>
      </c>
      <c r="G20" s="34" t="s">
        <v>58</v>
      </c>
      <c r="H20" s="34" t="s">
        <v>59</v>
      </c>
      <c r="I20" s="29" t="s">
        <v>48</v>
      </c>
    </row>
    <row r="21" ht="14.25" customHeight="1">
      <c r="A21" s="62"/>
      <c r="B21" s="71" t="s">
        <v>49</v>
      </c>
      <c r="C21" s="34">
        <f>COUNTIFS('Məlumatların daxil edilməsi'!$G$3:$G$180,"&lt;5")</f>
        <v>0</v>
      </c>
      <c r="D21" s="61" t="str">
        <f>IFERROR(COUNTIFS('Məlumatların daxil edilməsi'!$G$3:$G$180,"&lt;5",'Məlumatların daxil edilməsi'!$N$3:$N$180,D$1)/$C21,"")</f>
        <v/>
      </c>
      <c r="E21" s="61" t="str">
        <f>IFERROR(COUNTIFS('Məlumatların daxil edilməsi'!$G$3:$G$180,"&lt;5",'Məlumatların daxil edilməsi'!$N$3:$N$180,E$1)/$C21,"")</f>
        <v/>
      </c>
      <c r="F21" s="61" t="str">
        <f>IFERROR(COUNTIFS('Məlumatların daxil edilməsi'!$G$3:$G$180,"&lt;5",'Məlumatların daxil edilməsi'!$N$3:$N$180,F$1)/$C21,"")</f>
        <v/>
      </c>
      <c r="G21" s="61" t="str">
        <f>IFERROR(COUNTIFS('Məlumatların daxil edilməsi'!$G$3:$G$180,"&lt;5",'Məlumatların daxil edilməsi'!$N$3:$N$180,G$1)/$C21,"")</f>
        <v/>
      </c>
      <c r="H21" s="61" t="str">
        <f>IFERROR(COUNTIFS('Məlumatların daxil edilməsi'!$G$3:$G$180,"&lt;5",'Məlumatların daxil edilməsi'!$N$3:$N$180,H$1)/$C21,"")</f>
        <v/>
      </c>
      <c r="I21" s="46" t="str">
        <f t="array" ref="I21">IFS(SUM(D21:H21)=0,"-",AND(D21&gt;=0.7,H21=0),"Əla",AND(SUM(D21:E21)&gt;0.5,SUM(G21:H21)&lt;=0.2,H21&lt;=0.1),"Yaxşı",AND(SUM(D21:F21)&gt;0.5,H21&lt;=0.3),"Kafi",H21&lt;0.5,"Zəif",H21&gt;=0.5,"Çox zəif")</f>
        <v>-</v>
      </c>
    </row>
    <row r="22" ht="14.25" customHeight="1">
      <c r="A22" s="62"/>
      <c r="B22" s="71" t="s">
        <v>50</v>
      </c>
      <c r="C22" s="34">
        <f>COUNTIFS('Məlumatların daxil edilməsi'!$G$3:$G$180,"&gt;4",'Məlumatların daxil edilməsi'!$G$3:$G$180,"&lt;10")</f>
        <v>0</v>
      </c>
      <c r="D22" s="61" t="str">
        <f>IFERROR(COUNTIFS('Məlumatların daxil edilməsi'!$G$3:$G$180,"&gt;4",'Məlumatların daxil edilməsi'!$G$3:$G$180,"&lt;10",'Məlumatların daxil edilməsi'!$N$3:$N$180,D$1)/$C22,"")</f>
        <v/>
      </c>
      <c r="E22" s="61" t="str">
        <f>IFERROR(COUNTIFS('Məlumatların daxil edilməsi'!$G$3:$G$180,"&gt;4",'Məlumatların daxil edilməsi'!$G$3:$G$180,"&lt;10",'Məlumatların daxil edilməsi'!$N$3:$N$180,E$1)/$C22,"")</f>
        <v/>
      </c>
      <c r="F22" s="61" t="str">
        <f>IFERROR(COUNTIFS('Məlumatların daxil edilməsi'!$G$3:$G$180,"&gt;4",'Məlumatların daxil edilməsi'!$G$3:$G$180,"&lt;10",'Məlumatların daxil edilməsi'!$N$3:$N$180,F$1)/$C22,"")</f>
        <v/>
      </c>
      <c r="G22" s="61" t="str">
        <f>IFERROR(COUNTIFS('Məlumatların daxil edilməsi'!$G$3:$G$180,"&gt;4",'Məlumatların daxil edilməsi'!$G$3:$G$180,"&lt;10",'Məlumatların daxil edilməsi'!$N$3:$N$180,G$1)/$C22,"")</f>
        <v/>
      </c>
      <c r="H22" s="61" t="str">
        <f>IFERROR(COUNTIFS('Məlumatların daxil edilməsi'!$G$3:$G$180,"&gt;4",'Məlumatların daxil edilməsi'!$G$3:$G$180,"&lt;10",'Məlumatların daxil edilməsi'!$N$3:$N$180,H$1)/$C22,"")</f>
        <v/>
      </c>
      <c r="I22" s="46" t="str">
        <f t="array" ref="I22">IFS(SUM(D22:H22)=0,"-",AND(D22&gt;=0.7,H22=0),"Əla",AND(SUM(D22:E22)&gt;0.5,SUM(G22:H22)&lt;=0.2,H22&lt;=0.1),"Yaxşı",AND(SUM(D22:F22)&gt;0.5,H22&lt;=0.3),"Kafi",H22&lt;0.5,"Zəif",H22&gt;=0.5,"Çox zəif")</f>
        <v>-</v>
      </c>
    </row>
    <row r="23" ht="14.25" customHeight="1">
      <c r="A23" s="62"/>
      <c r="B23" s="71" t="s">
        <v>51</v>
      </c>
      <c r="C23" s="34">
        <f>COUNTIFS('Məlumatların daxil edilməsi'!$G$3:$G$180,"&gt;9")</f>
        <v>0</v>
      </c>
      <c r="D23" s="61" t="str">
        <f>IFERROR(COUNTIFS('Məlumatların daxil edilməsi'!$G$3:$G$180,"&gt;9",'Məlumatların daxil edilməsi'!$N$3:$N$180,D$1)/$C23,"")</f>
        <v/>
      </c>
      <c r="E23" s="61" t="str">
        <f>IFERROR(COUNTIFS('Məlumatların daxil edilməsi'!$G$3:$G$180,"&gt;9",'Məlumatların daxil edilməsi'!$N$3:$N$180,E$1)/$C23,"")</f>
        <v/>
      </c>
      <c r="F23" s="61" t="str">
        <f>IFERROR(COUNTIFS('Məlumatların daxil edilməsi'!$G$3:$G$180,"&gt;9",'Məlumatların daxil edilməsi'!$N$3:$N$180,F$1)/$C23,"")</f>
        <v/>
      </c>
      <c r="G23" s="61" t="str">
        <f>IFERROR(COUNTIFS('Məlumatların daxil edilməsi'!$G$3:$G$180,"&gt;9",'Məlumatların daxil edilməsi'!$N$3:$N$180,G$1)/$C23,"")</f>
        <v/>
      </c>
      <c r="H23" s="61" t="str">
        <f>IFERROR(COUNTIFS('Məlumatların daxil edilməsi'!$G$3:$G$180,"&gt;9",'Məlumatların daxil edilməsi'!$N$3:$N$180,H$1)/$C23,"")</f>
        <v/>
      </c>
      <c r="I23" s="46" t="str">
        <f t="array" ref="I23">IFS(SUM(D23:H23)=0,"-",AND(D23&gt;=0.7,H23=0),"Əla",AND(SUM(D23:E23)&gt;0.5,SUM(G23:H23)&lt;=0.2,H23&lt;=0.1),"Yaxşı",AND(SUM(D23:F23)&gt;0.5,H23&lt;=0.3),"Kafi",H23&lt;0.5,"Zəif",H23&gt;=0.5,"Çox zəif")</f>
        <v>-</v>
      </c>
    </row>
    <row r="24" ht="14.25" customHeight="1">
      <c r="A24" s="64"/>
      <c r="B24" s="79" t="s">
        <v>45</v>
      </c>
      <c r="C24" s="48">
        <f>SUM(C20:C23)</f>
        <v>0</v>
      </c>
      <c r="D24" s="66" t="str">
        <f>IFERROR(COUNTIFS('Məlumatların daxil edilməsi'!$N$3:$N$180,D$1)/$C24,"")</f>
        <v/>
      </c>
      <c r="E24" s="66" t="str">
        <f>IFERROR(COUNTIFS('Məlumatların daxil edilməsi'!$N$3:$N$180,E$1)/$C24,"")</f>
        <v/>
      </c>
      <c r="F24" s="66" t="str">
        <f>IFERROR(COUNTIFS('Məlumatların daxil edilməsi'!$N$3:$N$180,F$1)/$C24,"")</f>
        <v/>
      </c>
      <c r="G24" s="66" t="str">
        <f>IFERROR(COUNTIFS('Məlumatların daxil edilməsi'!$N$3:$N$180,G$1)/$C24,"")</f>
        <v/>
      </c>
      <c r="H24" s="66" t="str">
        <f>IFERROR(COUNTIFS('Məlumatların daxil edilməsi'!$N$3:$N$180,H$1)/$C24,"")</f>
        <v/>
      </c>
      <c r="I24" s="49" t="str">
        <f t="array" ref="I24">IFS(SUM(D24:H24)=0,"-",AND(D24&gt;=0.7,H24=0),"Əla",AND(SUM(D24:E24)&gt;0.5,SUM(G24:H24)&lt;=0.2,H24&lt;=0.1),"Yaxşı",AND(SUM(D24:F24)&gt;0.5,H24&lt;=0.3),"Kafi",H24&lt;0.5,"Zəif",H24&gt;=0.5,"Çox zəif")</f>
        <v>-</v>
      </c>
    </row>
    <row r="25" ht="14.25" customHeight="1">
      <c r="A25" s="58" t="s">
        <v>45</v>
      </c>
      <c r="B25" s="67" t="s">
        <v>63</v>
      </c>
      <c r="C25" s="80" t="s">
        <v>64</v>
      </c>
      <c r="D25" s="69"/>
      <c r="E25" s="69"/>
      <c r="F25" s="69"/>
      <c r="G25" s="69"/>
      <c r="H25" s="69"/>
      <c r="I25" s="70"/>
    </row>
    <row r="26" ht="14.25" customHeight="1">
      <c r="A26" s="62"/>
      <c r="B26" s="71" t="s">
        <v>46</v>
      </c>
      <c r="C26" s="60" t="s">
        <v>54</v>
      </c>
      <c r="D26" s="61" t="s">
        <v>55</v>
      </c>
      <c r="E26" s="34" t="s">
        <v>56</v>
      </c>
      <c r="F26" s="34" t="s">
        <v>57</v>
      </c>
      <c r="G26" s="34" t="s">
        <v>58</v>
      </c>
      <c r="H26" s="34" t="s">
        <v>59</v>
      </c>
      <c r="I26" s="29" t="s">
        <v>48</v>
      </c>
    </row>
    <row r="27" ht="14.25" customHeight="1">
      <c r="A27" s="62"/>
      <c r="B27" s="71" t="s">
        <v>49</v>
      </c>
      <c r="C27" s="34">
        <f>COUNTIFS('Məlumatların daxil edilməsi'!$G$3:$G$180,"&lt;5")</f>
        <v>0</v>
      </c>
      <c r="D27" s="61" t="str">
        <f>IFERROR(COUNTIFS('Məlumatların daxil edilməsi'!$G$3:$G$180,"&lt;5",'Məlumatların daxil edilməsi'!$O$3:$O$180,D$1)/$C27,"")</f>
        <v/>
      </c>
      <c r="E27" s="61" t="str">
        <f>IFERROR(COUNTIFS('Məlumatların daxil edilməsi'!$G$3:$G$180,"&lt;5",'Məlumatların daxil edilməsi'!$O$3:$O$180,E$1)/$C27,"")</f>
        <v/>
      </c>
      <c r="F27" s="61" t="str">
        <f>IFERROR(COUNTIFS('Məlumatların daxil edilməsi'!$G$3:$G$180,"&lt;5",'Məlumatların daxil edilməsi'!$O$3:$O$180,F$1)/$C27,"")</f>
        <v/>
      </c>
      <c r="G27" s="61" t="str">
        <f>IFERROR(COUNTIFS('Məlumatların daxil edilməsi'!$G$3:$G$180,"&lt;5",'Məlumatların daxil edilməsi'!$O$3:$O$180,G$1)/$C27,"")</f>
        <v/>
      </c>
      <c r="H27" s="61" t="str">
        <f>IFERROR(COUNTIFS('Məlumatların daxil edilməsi'!$G$3:$G$180,"&lt;5",'Məlumatların daxil edilməsi'!$O$3:$O$180,H$1)/$C27,"")</f>
        <v/>
      </c>
      <c r="I27" s="46" t="str">
        <f t="array" ref="I27">IFS(SUM(D27:H27)=0,"-",AND(D27&gt;=0.7,H27=0),"Əla",AND(SUM(D27:E27)&gt;0.5,SUM(G27:H27)&lt;=0.2,H27&lt;=0.1),"Yaxşı",AND(SUM(D27:F27)&gt;0.5,H27&lt;=0.3),"Kafi",H27&lt;0.5,"Zəif",H27&gt;=0.5,"Çox zəif")</f>
        <v>-</v>
      </c>
    </row>
    <row r="28" ht="14.25" customHeight="1">
      <c r="A28" s="62"/>
      <c r="B28" s="71" t="s">
        <v>50</v>
      </c>
      <c r="C28" s="34">
        <f>COUNTIFS('Məlumatların daxil edilməsi'!$G$3:$G$180,"&gt;4",'Məlumatların daxil edilməsi'!$G$3:$G$180,"&lt;10")</f>
        <v>0</v>
      </c>
      <c r="D28" s="61" t="str">
        <f>IFERROR(COUNTIFS('Məlumatların daxil edilməsi'!$G$3:$G$180,"&gt;4",'Məlumatların daxil edilməsi'!$G$3:$G$180,"&lt;10",'Məlumatların daxil edilməsi'!$O$3:$O$180,D$1)/$C28,"")</f>
        <v/>
      </c>
      <c r="E28" s="61" t="str">
        <f>IFERROR(COUNTIFS('Məlumatların daxil edilməsi'!$G$3:$G$180,"&gt;4",'Məlumatların daxil edilməsi'!$G$3:$G$180,"&lt;10",'Məlumatların daxil edilməsi'!$O$3:$O$180,E$1)/$C28,"")</f>
        <v/>
      </c>
      <c r="F28" s="61" t="str">
        <f>IFERROR(COUNTIFS('Məlumatların daxil edilməsi'!$G$3:$G$180,"&gt;4",'Məlumatların daxil edilməsi'!$G$3:$G$180,"&lt;10",'Məlumatların daxil edilməsi'!$O$3:$O$180,F$1)/$C28,"")</f>
        <v/>
      </c>
      <c r="G28" s="61" t="str">
        <f>IFERROR(COUNTIFS('Məlumatların daxil edilməsi'!$G$3:$G$180,"&gt;4",'Məlumatların daxil edilməsi'!$G$3:$G$180,"&lt;10",'Məlumatların daxil edilməsi'!$O$3:$O$180,G$1)/$C28,"")</f>
        <v/>
      </c>
      <c r="H28" s="61" t="str">
        <f>IFERROR(COUNTIFS('Məlumatların daxil edilməsi'!$G$3:$G$180,"&gt;4",'Məlumatların daxil edilməsi'!$G$3:$G$180,"&lt;10",'Məlumatların daxil edilməsi'!$O$3:$O$180,H$1)/$C28,"")</f>
        <v/>
      </c>
      <c r="I28" s="46" t="str">
        <f t="array" ref="I28">IFS(SUM(D28:H28)=0,"-",AND(D28&gt;=0.7,H28=0),"Əla",AND(SUM(D28:E28)&gt;0.5,SUM(G28:H28)&lt;=0.2,H28&lt;=0.1),"Yaxşı",AND(SUM(D28:F28)&gt;0.5,H28&lt;=0.3),"Kafi",H28&lt;0.5,"Zəif",H28&gt;=0.5,"Çox zəif")</f>
        <v>-</v>
      </c>
      <c r="J28" s="81"/>
    </row>
    <row r="29" ht="14.25" customHeight="1">
      <c r="A29" s="62"/>
      <c r="B29" s="71" t="s">
        <v>51</v>
      </c>
      <c r="C29" s="34">
        <f>COUNTIFS('Məlumatların daxil edilməsi'!$G$3:$G$180,"&gt;9")</f>
        <v>0</v>
      </c>
      <c r="D29" s="61" t="str">
        <f>IFERROR(COUNTIFS('Məlumatların daxil edilməsi'!$G$3:$G$180,"&gt;9",'Məlumatların daxil edilməsi'!$O$3:$O$180,D$1)/$C29,"")</f>
        <v/>
      </c>
      <c r="E29" s="61" t="str">
        <f>IFERROR(COUNTIFS('Məlumatların daxil edilməsi'!$G$3:$G$180,"&gt;9",'Məlumatların daxil edilməsi'!$O$3:$O$180,E$1)/$C29,"")</f>
        <v/>
      </c>
      <c r="F29" s="61" t="str">
        <f>IFERROR(COUNTIFS('Məlumatların daxil edilməsi'!$G$3:$G$180,"&gt;9",'Məlumatların daxil edilməsi'!$O$3:$O$180,F$1)/$C29,"")</f>
        <v/>
      </c>
      <c r="G29" s="61" t="str">
        <f>IFERROR(COUNTIFS('Məlumatların daxil edilməsi'!$G$3:$G$180,"&gt;9",'Məlumatların daxil edilməsi'!$O$3:$O$180,G$1)/$C29,"")</f>
        <v/>
      </c>
      <c r="H29" s="61" t="str">
        <f>IFERROR(COUNTIFS('Məlumatların daxil edilməsi'!$G$3:$G$180,"&gt;9",'Məlumatların daxil edilməsi'!$O$3:$O$180,H$1)/$C29,"")</f>
        <v/>
      </c>
      <c r="I29" s="46" t="str">
        <f t="array" ref="I29">IFS(SUM(D29:H29)=0,"-",AND(D29&gt;=0.7,H29=0),"Əla",AND(SUM(D29:E29)&gt;0.5,SUM(G29:H29)&lt;=0.2,H29&lt;=0.1),"Yaxşı",AND(SUM(D29:F29)&gt;0.5,H29&lt;=0.3),"Kafi",H29&lt;0.5,"Zəif",H29&gt;=0.5,"Çox zəif")</f>
        <v>-</v>
      </c>
      <c r="J29" s="81"/>
    </row>
    <row r="30" ht="14.25" customHeight="1">
      <c r="A30" s="64"/>
      <c r="B30" s="79" t="s">
        <v>45</v>
      </c>
      <c r="C30" s="48">
        <f>SUM(C27:C29)</f>
        <v>0</v>
      </c>
      <c r="D30" s="66" t="str">
        <f>IFERROR(COUNTIFS('Məlumatların daxil edilməsi'!$O$3:$O$180,D$1)/$C30,"")</f>
        <v/>
      </c>
      <c r="E30" s="66" t="str">
        <f>IFERROR(COUNTIFS('Məlumatların daxil edilməsi'!$O$3:$O$180,E$1)/$C30,"")</f>
        <v/>
      </c>
      <c r="F30" s="66" t="str">
        <f>IFERROR(COUNTIFS('Məlumatların daxil edilməsi'!$O$3:$O$180,F$1)/$C30,"")</f>
        <v/>
      </c>
      <c r="G30" s="66" t="str">
        <f>IFERROR(COUNTIFS('Məlumatların daxil edilməsi'!$O$3:$O$180,G$1)/$C30,"")</f>
        <v/>
      </c>
      <c r="H30" s="66" t="str">
        <f>IFERROR(COUNTIFS('Məlumatların daxil edilməsi'!$O$3:$O$180,H$1)/$C30,"")</f>
        <v/>
      </c>
      <c r="I30" s="46" t="str">
        <f t="array" ref="I30">IFS(SUM(D30:H30)=0,"-",AND(D30&gt;=0.7,H30=0),"Əla",AND(SUM(D30:E30)&gt;0.5,SUM(G30:H30)&lt;=0.2,H30&lt;=0.1),"Yaxşı",AND(SUM(D30:F30)&gt;0.5,H30&lt;=0.3),"Kafi",H30&lt;0.5,"Zəif",H30&gt;=0.5,"Çox zəif")</f>
        <v>-</v>
      </c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2:A6"/>
    <mergeCell ref="A7:A12"/>
    <mergeCell ref="A13:A18"/>
    <mergeCell ref="A19:A24"/>
    <mergeCell ref="A25:A30"/>
  </mergeCells>
  <conditionalFormatting sqref="I2 I8 I14 I20 I26">
    <cfRule type="cellIs" dxfId="8" priority="1" operator="equal">
      <formula>"-"</formula>
    </cfRule>
  </conditionalFormatting>
  <conditionalFormatting sqref="I2 I8 I14 I20 I26">
    <cfRule type="cellIs" dxfId="9" priority="2" operator="equal">
      <formula>"Çox zəif"</formula>
    </cfRule>
  </conditionalFormatting>
  <conditionalFormatting sqref="I3:I6">
    <cfRule type="cellIs" dxfId="0" priority="3" operator="equal">
      <formula>"Zəif"</formula>
    </cfRule>
  </conditionalFormatting>
  <conditionalFormatting sqref="I3:I6">
    <cfRule type="cellIs" dxfId="1" priority="4" operator="equal">
      <formula>"Əla"</formula>
    </cfRule>
  </conditionalFormatting>
  <conditionalFormatting sqref="I3:I6">
    <cfRule type="cellIs" dxfId="2" priority="5" operator="equal">
      <formula>"Çox zəif"</formula>
    </cfRule>
  </conditionalFormatting>
  <conditionalFormatting sqref="I2:I6 I8 I14 I20 I26">
    <cfRule type="cellIs" dxfId="7" priority="6" operator="equal">
      <formula>"Kafi"</formula>
    </cfRule>
  </conditionalFormatting>
  <conditionalFormatting sqref="I3:I6">
    <cfRule type="cellIs" dxfId="3" priority="7" operator="equal">
      <formula>"-"</formula>
    </cfRule>
  </conditionalFormatting>
  <conditionalFormatting sqref="I3:I6">
    <cfRule type="cellIs" dxfId="4" priority="8" operator="equal">
      <formula>"Yaxşı"</formula>
    </cfRule>
  </conditionalFormatting>
  <conditionalFormatting sqref="I9:I12">
    <cfRule type="cellIs" dxfId="0" priority="9" operator="equal">
      <formula>"Zəif"</formula>
    </cfRule>
  </conditionalFormatting>
  <conditionalFormatting sqref="I9:I12">
    <cfRule type="cellIs" dxfId="1" priority="10" operator="equal">
      <formula>"Əla"</formula>
    </cfRule>
  </conditionalFormatting>
  <conditionalFormatting sqref="I9:I12">
    <cfRule type="cellIs" dxfId="2" priority="11" operator="equal">
      <formula>"Çox zəif"</formula>
    </cfRule>
  </conditionalFormatting>
  <conditionalFormatting sqref="I9:I12">
    <cfRule type="cellIs" dxfId="7" priority="12" operator="equal">
      <formula>"Kafi"</formula>
    </cfRule>
  </conditionalFormatting>
  <conditionalFormatting sqref="I9:I12">
    <cfRule type="cellIs" dxfId="3" priority="13" operator="equal">
      <formula>"-"</formula>
    </cfRule>
  </conditionalFormatting>
  <conditionalFormatting sqref="I9:I12">
    <cfRule type="cellIs" dxfId="4" priority="14" operator="equal">
      <formula>"Yaxşı"</formula>
    </cfRule>
  </conditionalFormatting>
  <conditionalFormatting sqref="I15:I18">
    <cfRule type="cellIs" dxfId="0" priority="15" operator="equal">
      <formula>"Zəif"</formula>
    </cfRule>
  </conditionalFormatting>
  <conditionalFormatting sqref="I15:I18">
    <cfRule type="cellIs" dxfId="1" priority="16" operator="equal">
      <formula>"Əla"</formula>
    </cfRule>
  </conditionalFormatting>
  <conditionalFormatting sqref="I15:I18">
    <cfRule type="cellIs" dxfId="2" priority="17" operator="equal">
      <formula>"Çox zəif"</formula>
    </cfRule>
  </conditionalFormatting>
  <conditionalFormatting sqref="I15:I18">
    <cfRule type="cellIs" dxfId="7" priority="18" operator="equal">
      <formula>"Kafi"</formula>
    </cfRule>
  </conditionalFormatting>
  <conditionalFormatting sqref="I15:I18">
    <cfRule type="cellIs" dxfId="3" priority="19" operator="equal">
      <formula>"-"</formula>
    </cfRule>
  </conditionalFormatting>
  <conditionalFormatting sqref="I15:I18">
    <cfRule type="cellIs" dxfId="4" priority="20" operator="equal">
      <formula>"Yaxşı"</formula>
    </cfRule>
  </conditionalFormatting>
  <conditionalFormatting sqref="I21:I24">
    <cfRule type="cellIs" dxfId="0" priority="21" operator="equal">
      <formula>"Zəif"</formula>
    </cfRule>
  </conditionalFormatting>
  <conditionalFormatting sqref="I21:I24">
    <cfRule type="cellIs" dxfId="1" priority="22" operator="equal">
      <formula>"Əla"</formula>
    </cfRule>
  </conditionalFormatting>
  <conditionalFormatting sqref="I21:I24">
    <cfRule type="cellIs" dxfId="2" priority="23" operator="equal">
      <formula>"Çox zəif"</formula>
    </cfRule>
  </conditionalFormatting>
  <conditionalFormatting sqref="I21:I24">
    <cfRule type="cellIs" dxfId="7" priority="24" operator="equal">
      <formula>"Kafi"</formula>
    </cfRule>
  </conditionalFormatting>
  <conditionalFormatting sqref="I21:I24">
    <cfRule type="cellIs" dxfId="3" priority="25" operator="equal">
      <formula>"-"</formula>
    </cfRule>
  </conditionalFormatting>
  <conditionalFormatting sqref="I21:I24">
    <cfRule type="cellIs" dxfId="4" priority="26" operator="equal">
      <formula>"Yaxşı"</formula>
    </cfRule>
  </conditionalFormatting>
  <conditionalFormatting sqref="I27:I30">
    <cfRule type="cellIs" dxfId="0" priority="27" operator="equal">
      <formula>"Zəif"</formula>
    </cfRule>
  </conditionalFormatting>
  <conditionalFormatting sqref="I27:I30">
    <cfRule type="cellIs" dxfId="1" priority="28" operator="equal">
      <formula>"Əla"</formula>
    </cfRule>
  </conditionalFormatting>
  <conditionalFormatting sqref="I27:I30">
    <cfRule type="cellIs" dxfId="2" priority="29" operator="equal">
      <formula>"Çox zəif"</formula>
    </cfRule>
  </conditionalFormatting>
  <conditionalFormatting sqref="I27:I30">
    <cfRule type="cellIs" dxfId="7" priority="30" operator="equal">
      <formula>"Kafi"</formula>
    </cfRule>
  </conditionalFormatting>
  <conditionalFormatting sqref="I27:I30">
    <cfRule type="cellIs" dxfId="3" priority="31" operator="equal">
      <formula>"-"</formula>
    </cfRule>
  </conditionalFormatting>
  <conditionalFormatting sqref="I27:I30">
    <cfRule type="cellIs" dxfId="4" priority="32" operator="equal">
      <formula>"Yaxşı"</formula>
    </cfRule>
  </conditionalFormatting>
  <printOptions/>
  <pageMargins bottom="0.75" footer="0.0" header="0.0" left="0.7" right="0.7" top="0.75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88"/>
    <col customWidth="1" min="2" max="2" width="12.13"/>
    <col customWidth="1" min="3" max="4" width="8.25"/>
    <col customWidth="1" min="5" max="5" width="9.38"/>
    <col customWidth="1" min="6" max="6" width="13.5"/>
    <col customWidth="1" min="7" max="7" width="10.75"/>
    <col customWidth="1" min="8" max="26" width="11.13"/>
  </cols>
  <sheetData>
    <row r="1" ht="14.25" customHeight="1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</row>
    <row r="2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</row>
    <row r="3" ht="14.25" customHeight="1">
      <c r="A3" s="81"/>
      <c r="B3" s="38" t="s">
        <v>65</v>
      </c>
      <c r="C3" s="38" t="s">
        <v>66</v>
      </c>
      <c r="D3" s="38" t="s">
        <v>67</v>
      </c>
      <c r="E3" s="38" t="s">
        <v>68</v>
      </c>
      <c r="F3" s="38" t="s">
        <v>69</v>
      </c>
      <c r="G3" s="82" t="s">
        <v>70</v>
      </c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</row>
    <row r="4" ht="42.0" customHeight="1">
      <c r="A4" s="81"/>
      <c r="B4" s="38" t="s">
        <v>71</v>
      </c>
      <c r="C4" s="38"/>
      <c r="D4" s="38"/>
      <c r="E4" s="83"/>
      <c r="F4" s="84">
        <v>0.0</v>
      </c>
      <c r="G4" s="46" t="s">
        <v>65</v>
      </c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</row>
    <row r="5" ht="14.25" customHeight="1">
      <c r="A5" s="81"/>
      <c r="B5" s="85" t="s">
        <v>72</v>
      </c>
      <c r="C5" s="86"/>
      <c r="D5" s="87"/>
      <c r="E5" s="83"/>
      <c r="F5" s="88" t="s">
        <v>73</v>
      </c>
      <c r="G5" s="89" t="s">
        <v>66</v>
      </c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</row>
    <row r="6" ht="31.5" customHeight="1">
      <c r="A6" s="81"/>
      <c r="B6" s="90"/>
      <c r="C6" s="91"/>
      <c r="D6" s="92"/>
      <c r="E6" s="93" t="s">
        <v>74</v>
      </c>
      <c r="F6" s="94"/>
      <c r="G6" s="95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</row>
    <row r="7" ht="14.25" customHeight="1">
      <c r="A7" s="81"/>
      <c r="B7" s="96" t="s">
        <v>75</v>
      </c>
      <c r="C7" s="97"/>
      <c r="D7" s="94"/>
      <c r="E7" s="98"/>
      <c r="F7" s="38" t="s">
        <v>76</v>
      </c>
      <c r="G7" s="46" t="s">
        <v>77</v>
      </c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</row>
    <row r="8" ht="14.25" customHeight="1">
      <c r="A8" s="81"/>
      <c r="B8" s="38"/>
      <c r="C8" s="38"/>
      <c r="D8" s="38"/>
      <c r="E8" s="98"/>
      <c r="F8" s="38" t="s">
        <v>78</v>
      </c>
      <c r="G8" s="46" t="s">
        <v>79</v>
      </c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</row>
    <row r="9" ht="14.25" customHeight="1">
      <c r="A9" s="81"/>
      <c r="B9" s="38"/>
      <c r="C9" s="38"/>
      <c r="D9" s="38"/>
      <c r="E9" s="98"/>
      <c r="F9" s="38" t="s">
        <v>80</v>
      </c>
      <c r="G9" s="46" t="s">
        <v>81</v>
      </c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</row>
    <row r="10" ht="14.25" customHeight="1">
      <c r="A10" s="81"/>
      <c r="B10" s="38"/>
      <c r="C10" s="38"/>
      <c r="D10" s="38"/>
      <c r="E10" s="98"/>
      <c r="F10" s="38"/>
      <c r="G10" s="46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</row>
    <row r="11" ht="14.25" customHeight="1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</row>
    <row r="12" ht="14.25" customHeight="1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</row>
    <row r="13" ht="14.25" customHeight="1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</row>
    <row r="14" ht="14.25" customHeight="1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</row>
    <row r="15" ht="14.25" customHeight="1">
      <c r="A15" s="81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</row>
    <row r="16" ht="14.25" customHeight="1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</row>
    <row r="17" ht="14.25" customHeight="1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</row>
    <row r="18" ht="14.25" customHeight="1">
      <c r="A18" s="81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</row>
    <row r="19" ht="14.25" customHeight="1">
      <c r="A19" s="81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</row>
    <row r="20" ht="14.25" customHeight="1">
      <c r="A20" s="81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</row>
    <row r="21" ht="14.25" customHeight="1">
      <c r="A21" s="81"/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</row>
    <row r="22" ht="14.25" customHeight="1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</row>
    <row r="23" ht="14.25" customHeight="1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</row>
    <row r="24" ht="14.25" customHeight="1">
      <c r="A24" s="81"/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</row>
    <row r="25" ht="14.25" customHeight="1">
      <c r="A25" s="81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</row>
    <row r="26" ht="14.25" customHeight="1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</row>
    <row r="27" ht="14.25" customHeight="1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</row>
    <row r="28" ht="14.25" customHeight="1">
      <c r="A28" s="81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</row>
    <row r="29" ht="14.25" customHeight="1">
      <c r="A29" s="8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</row>
    <row r="30" ht="14.25" customHeight="1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</row>
    <row r="31" ht="14.25" customHeight="1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</row>
    <row r="32" ht="14.25" customHeight="1">
      <c r="A32" s="8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</row>
    <row r="33" ht="14.25" customHeight="1">
      <c r="A33" s="8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</row>
    <row r="34" ht="14.25" customHeight="1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</row>
    <row r="35" ht="14.25" customHeight="1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</row>
    <row r="36" ht="14.25" customHeight="1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</row>
    <row r="37" ht="14.25" customHeight="1">
      <c r="A37" s="8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</row>
    <row r="38" ht="14.25" customHeight="1">
      <c r="A38" s="8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</row>
    <row r="39" ht="14.25" customHeight="1">
      <c r="A39" s="8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</row>
    <row r="40" ht="14.25" customHeight="1">
      <c r="A40" s="8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</row>
    <row r="41" ht="14.25" customHeight="1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</row>
    <row r="42" ht="14.25" customHeight="1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</row>
    <row r="43" ht="14.25" customHeight="1">
      <c r="A43" s="81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</row>
    <row r="44" ht="14.25" customHeight="1">
      <c r="A44" s="81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</row>
    <row r="45" ht="14.25" customHeight="1">
      <c r="A45" s="81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</row>
    <row r="46" ht="14.25" customHeight="1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</row>
    <row r="47" ht="14.25" customHeight="1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</row>
    <row r="48" ht="14.25" customHeight="1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</row>
    <row r="49" ht="14.25" customHeight="1">
      <c r="A49" s="81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</row>
    <row r="50" ht="14.25" customHeight="1">
      <c r="A50" s="81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</row>
    <row r="51" ht="14.25" customHeight="1">
      <c r="A51" s="81"/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</row>
    <row r="52" ht="14.25" customHeight="1">
      <c r="A52" s="81"/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</row>
    <row r="53" ht="14.25" customHeight="1">
      <c r="A53" s="81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</row>
    <row r="54" ht="14.25" customHeight="1">
      <c r="A54" s="81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</row>
    <row r="55" ht="14.25" customHeight="1">
      <c r="A55" s="81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</row>
    <row r="56" ht="14.25" customHeight="1">
      <c r="A56" s="81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</row>
    <row r="57" ht="14.25" customHeight="1">
      <c r="A57" s="81"/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</row>
    <row r="58" ht="14.25" customHeight="1">
      <c r="A58" s="81"/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</row>
    <row r="59" ht="14.25" customHeight="1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</row>
    <row r="60" ht="14.25" customHeight="1">
      <c r="A60" s="81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</row>
    <row r="61" ht="14.25" customHeight="1">
      <c r="A61" s="81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</row>
    <row r="62" ht="14.25" customHeight="1">
      <c r="A62" s="81"/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</row>
    <row r="63" ht="14.25" customHeight="1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</row>
    <row r="64" ht="14.25" customHeight="1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</row>
    <row r="65" ht="14.25" customHeight="1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</row>
    <row r="66" ht="14.25" customHeight="1">
      <c r="A66" s="81"/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</row>
    <row r="67" ht="14.25" customHeight="1">
      <c r="A67" s="81"/>
      <c r="B67" s="81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</row>
    <row r="68" ht="14.25" customHeight="1">
      <c r="A68" s="81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</row>
    <row r="69" ht="14.25" customHeight="1">
      <c r="A69" s="81"/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</row>
    <row r="70" ht="14.25" customHeight="1">
      <c r="A70" s="81"/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</row>
    <row r="71" ht="14.25" customHeight="1">
      <c r="A71" s="81"/>
      <c r="B71" s="8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</row>
    <row r="72" ht="14.25" customHeight="1">
      <c r="A72" s="81"/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</row>
    <row r="73" ht="14.25" customHeight="1">
      <c r="A73" s="81"/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</row>
    <row r="74" ht="14.25" customHeight="1">
      <c r="A74" s="81"/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</row>
    <row r="75" ht="14.25" customHeight="1">
      <c r="A75" s="81"/>
      <c r="B75" s="81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</row>
    <row r="76" ht="14.25" customHeight="1">
      <c r="A76" s="81"/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</row>
    <row r="77" ht="14.25" customHeight="1">
      <c r="A77" s="81"/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</row>
    <row r="78" ht="14.25" customHeight="1">
      <c r="A78" s="81"/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</row>
    <row r="79" ht="14.25" customHeight="1">
      <c r="A79" s="81"/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</row>
    <row r="80" ht="14.25" customHeight="1">
      <c r="A80" s="81"/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</row>
    <row r="81" ht="14.25" customHeight="1">
      <c r="A81" s="81"/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</row>
    <row r="82" ht="14.25" customHeight="1">
      <c r="A82" s="81"/>
      <c r="B82" s="81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</row>
    <row r="83" ht="14.25" customHeight="1">
      <c r="A83" s="81"/>
      <c r="B83" s="81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</row>
    <row r="84" ht="14.25" customHeight="1">
      <c r="A84" s="81"/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</row>
    <row r="85" ht="14.25" customHeight="1">
      <c r="A85" s="81"/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</row>
    <row r="86" ht="14.25" customHeight="1">
      <c r="A86" s="81"/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</row>
    <row r="87" ht="14.25" customHeight="1">
      <c r="A87" s="81"/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</row>
    <row r="88" ht="14.25" customHeight="1">
      <c r="A88" s="81"/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</row>
    <row r="89" ht="14.25" customHeight="1">
      <c r="A89" s="81"/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</row>
    <row r="90" ht="14.25" customHeight="1">
      <c r="A90" s="81"/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</row>
    <row r="91" ht="14.25" customHeight="1">
      <c r="A91" s="81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</row>
    <row r="92" ht="14.25" customHeight="1">
      <c r="A92" s="81"/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</row>
    <row r="93" ht="14.25" customHeight="1">
      <c r="A93" s="81"/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</row>
    <row r="94" ht="14.25" customHeight="1">
      <c r="A94" s="81"/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</row>
    <row r="95" ht="14.25" customHeight="1">
      <c r="A95" s="81"/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</row>
    <row r="96" ht="14.25" customHeight="1">
      <c r="A96" s="81"/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</row>
    <row r="97" ht="14.25" customHeight="1">
      <c r="A97" s="81"/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</row>
    <row r="98" ht="14.25" customHeight="1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</row>
    <row r="99" ht="14.25" customHeight="1">
      <c r="A99" s="81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</row>
    <row r="100" ht="14.25" customHeight="1">
      <c r="A100" s="81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</row>
    <row r="101" ht="14.25" customHeight="1">
      <c r="A101" s="81"/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</row>
    <row r="102" ht="14.25" customHeight="1">
      <c r="A102" s="81"/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</row>
    <row r="103" ht="14.25" customHeight="1">
      <c r="A103" s="81"/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</row>
    <row r="104" ht="14.25" customHeight="1">
      <c r="A104" s="81"/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</row>
    <row r="105" ht="14.25" customHeight="1">
      <c r="A105" s="81"/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</row>
    <row r="106" ht="14.25" customHeight="1">
      <c r="A106" s="81"/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</row>
    <row r="107" ht="14.25" customHeight="1">
      <c r="A107" s="81"/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</row>
    <row r="108" ht="14.25" customHeight="1">
      <c r="A108" s="81"/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</row>
    <row r="109" ht="14.25" customHeight="1">
      <c r="A109" s="81"/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</row>
    <row r="110" ht="14.25" customHeight="1">
      <c r="A110" s="81"/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</row>
    <row r="111" ht="14.25" customHeight="1">
      <c r="A111" s="81"/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</row>
    <row r="112" ht="14.25" customHeight="1">
      <c r="A112" s="81"/>
      <c r="B112" s="81"/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</row>
    <row r="113" ht="14.25" customHeight="1">
      <c r="A113" s="81"/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</row>
    <row r="114" ht="14.25" customHeight="1">
      <c r="A114" s="81"/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</row>
    <row r="115" ht="14.25" customHeight="1">
      <c r="A115" s="81"/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</row>
    <row r="116" ht="14.25" customHeight="1">
      <c r="A116" s="81"/>
      <c r="B116" s="81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</row>
    <row r="117" ht="14.25" customHeight="1">
      <c r="A117" s="81"/>
      <c r="B117" s="81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</row>
    <row r="118" ht="14.25" customHeight="1">
      <c r="A118" s="81"/>
      <c r="B118" s="81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</row>
    <row r="119" ht="14.25" customHeight="1">
      <c r="A119" s="81"/>
      <c r="B119" s="81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</row>
    <row r="120" ht="14.25" customHeight="1">
      <c r="A120" s="81"/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</row>
    <row r="121" ht="14.25" customHeight="1">
      <c r="A121" s="81"/>
      <c r="B121" s="81"/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</row>
    <row r="122" ht="14.25" customHeight="1">
      <c r="A122" s="81"/>
      <c r="B122" s="81"/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</row>
    <row r="123" ht="14.25" customHeight="1">
      <c r="A123" s="81"/>
      <c r="B123" s="81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</row>
    <row r="124" ht="14.25" customHeight="1">
      <c r="A124" s="81"/>
      <c r="B124" s="81"/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</row>
    <row r="125" ht="14.25" customHeight="1">
      <c r="A125" s="81"/>
      <c r="B125" s="81"/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</row>
    <row r="126" ht="14.25" customHeight="1">
      <c r="A126" s="81"/>
      <c r="B126" s="81"/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</row>
    <row r="127" ht="14.25" customHeight="1">
      <c r="A127" s="81"/>
      <c r="B127" s="81"/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</row>
    <row r="128" ht="14.25" customHeight="1">
      <c r="A128" s="81"/>
      <c r="B128" s="81"/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</row>
    <row r="129" ht="14.25" customHeight="1">
      <c r="A129" s="81"/>
      <c r="B129" s="81"/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</row>
    <row r="130" ht="14.25" customHeight="1">
      <c r="A130" s="81"/>
      <c r="B130" s="81"/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</row>
    <row r="131" ht="14.25" customHeight="1">
      <c r="A131" s="81"/>
      <c r="B131" s="81"/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</row>
    <row r="132" ht="14.25" customHeight="1">
      <c r="A132" s="81"/>
      <c r="B132" s="81"/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</row>
    <row r="133" ht="14.25" customHeight="1">
      <c r="A133" s="81"/>
      <c r="B133" s="81"/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</row>
    <row r="134" ht="14.25" customHeight="1">
      <c r="A134" s="81"/>
      <c r="B134" s="81"/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</row>
    <row r="135" ht="14.25" customHeight="1">
      <c r="A135" s="81"/>
      <c r="B135" s="81"/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</row>
    <row r="136" ht="14.25" customHeight="1">
      <c r="A136" s="81"/>
      <c r="B136" s="81"/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</row>
    <row r="137" ht="14.25" customHeight="1">
      <c r="A137" s="81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</row>
    <row r="138" ht="14.25" customHeight="1">
      <c r="A138" s="81"/>
      <c r="B138" s="81"/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</row>
    <row r="139" ht="14.25" customHeight="1">
      <c r="A139" s="81"/>
      <c r="B139" s="81"/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</row>
    <row r="140" ht="14.25" customHeight="1">
      <c r="A140" s="81"/>
      <c r="B140" s="81"/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</row>
    <row r="141" ht="14.25" customHeight="1">
      <c r="A141" s="81"/>
      <c r="B141" s="81"/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</row>
    <row r="142" ht="14.25" customHeight="1">
      <c r="A142" s="81"/>
      <c r="B142" s="81"/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</row>
    <row r="143" ht="14.25" customHeight="1">
      <c r="A143" s="81"/>
      <c r="B143" s="81"/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</row>
    <row r="144" ht="14.25" customHeight="1">
      <c r="A144" s="81"/>
      <c r="B144" s="81"/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</row>
    <row r="145" ht="14.25" customHeight="1">
      <c r="A145" s="81"/>
      <c r="B145" s="81"/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</row>
    <row r="146" ht="14.25" customHeight="1">
      <c r="A146" s="81"/>
      <c r="B146" s="81"/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</row>
    <row r="147" ht="14.25" customHeight="1">
      <c r="A147" s="81"/>
      <c r="B147" s="81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</row>
    <row r="148" ht="14.25" customHeight="1">
      <c r="A148" s="81"/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</row>
    <row r="149" ht="14.25" customHeight="1">
      <c r="A149" s="81"/>
      <c r="B149" s="81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</row>
    <row r="150" ht="14.25" customHeight="1">
      <c r="A150" s="81"/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</row>
    <row r="151" ht="14.25" customHeight="1">
      <c r="A151" s="81"/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</row>
    <row r="152" ht="14.25" customHeight="1">
      <c r="A152" s="81"/>
      <c r="B152" s="81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</row>
    <row r="153" ht="14.25" customHeight="1">
      <c r="A153" s="81"/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</row>
    <row r="154" ht="14.25" customHeight="1">
      <c r="A154" s="81"/>
      <c r="B154" s="81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</row>
    <row r="155" ht="14.25" customHeight="1">
      <c r="A155" s="81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</row>
    <row r="156" ht="14.25" customHeight="1">
      <c r="A156" s="81"/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</row>
    <row r="157" ht="14.25" customHeight="1">
      <c r="A157" s="81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</row>
    <row r="158" ht="14.25" customHeight="1">
      <c r="A158" s="81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</row>
    <row r="159" ht="14.25" customHeight="1">
      <c r="A159" s="81"/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</row>
    <row r="160" ht="14.25" customHeight="1">
      <c r="A160" s="81"/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</row>
    <row r="161" ht="14.25" customHeight="1">
      <c r="A161" s="81"/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</row>
    <row r="162" ht="14.25" customHeight="1">
      <c r="A162" s="81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</row>
    <row r="163" ht="14.25" customHeight="1">
      <c r="A163" s="81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</row>
    <row r="164" ht="14.25" customHeight="1">
      <c r="A164" s="81"/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</row>
    <row r="165" ht="14.25" customHeight="1">
      <c r="A165" s="81"/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</row>
    <row r="166" ht="14.25" customHeight="1">
      <c r="A166" s="81"/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</row>
    <row r="167" ht="14.25" customHeight="1">
      <c r="A167" s="81"/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</row>
    <row r="168" ht="14.25" customHeight="1">
      <c r="A168" s="81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</row>
    <row r="169" ht="14.25" customHeight="1">
      <c r="A169" s="81"/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</row>
    <row r="170" ht="14.25" customHeight="1">
      <c r="A170" s="81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</row>
    <row r="171" ht="14.25" customHeight="1">
      <c r="A171" s="81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</row>
    <row r="172" ht="14.25" customHeight="1">
      <c r="A172" s="81"/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</row>
    <row r="173" ht="14.25" customHeight="1">
      <c r="A173" s="81"/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</row>
    <row r="174" ht="14.25" customHeight="1">
      <c r="A174" s="81"/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</row>
    <row r="175" ht="14.25" customHeight="1">
      <c r="A175" s="81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</row>
    <row r="176" ht="14.25" customHeight="1">
      <c r="A176" s="81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</row>
    <row r="177" ht="14.25" customHeight="1">
      <c r="A177" s="81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</row>
    <row r="178" ht="14.25" customHeight="1">
      <c r="A178" s="81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</row>
    <row r="179" ht="14.25" customHeight="1">
      <c r="A179" s="81"/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</row>
    <row r="180" ht="14.25" customHeight="1">
      <c r="A180" s="81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</row>
    <row r="181" ht="14.25" customHeight="1">
      <c r="A181" s="81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</row>
    <row r="182" ht="14.25" customHeight="1">
      <c r="A182" s="81"/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</row>
    <row r="183" ht="14.25" customHeight="1">
      <c r="A183" s="81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</row>
    <row r="184" ht="14.25" customHeight="1">
      <c r="A184" s="81"/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</row>
    <row r="185" ht="14.25" customHeight="1">
      <c r="A185" s="81"/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</row>
    <row r="186" ht="14.25" customHeight="1">
      <c r="A186" s="81"/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</row>
    <row r="187" ht="14.25" customHeight="1">
      <c r="A187" s="81"/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</row>
    <row r="188" ht="14.25" customHeight="1">
      <c r="A188" s="81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</row>
    <row r="189" ht="14.25" customHeight="1">
      <c r="A189" s="81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</row>
    <row r="190" ht="14.25" customHeight="1">
      <c r="A190" s="81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</row>
    <row r="191" ht="14.25" customHeight="1">
      <c r="A191" s="81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</row>
    <row r="192" ht="14.25" customHeight="1">
      <c r="A192" s="81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</row>
    <row r="193" ht="14.25" customHeight="1">
      <c r="A193" s="81"/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</row>
    <row r="194" ht="14.25" customHeight="1">
      <c r="A194" s="81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</row>
    <row r="195" ht="14.25" customHeight="1">
      <c r="A195" s="81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</row>
    <row r="196" ht="14.25" customHeight="1">
      <c r="A196" s="81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</row>
    <row r="197" ht="14.25" customHeight="1">
      <c r="A197" s="81"/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</row>
    <row r="198" ht="14.25" customHeight="1">
      <c r="A198" s="81"/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</row>
    <row r="199" ht="14.25" customHeight="1">
      <c r="A199" s="81"/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</row>
    <row r="200" ht="14.25" customHeight="1">
      <c r="A200" s="81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</row>
    <row r="201" ht="14.25" customHeight="1">
      <c r="A201" s="81"/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</row>
    <row r="202" ht="14.25" customHeight="1">
      <c r="A202" s="81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</row>
    <row r="203" ht="14.25" customHeight="1">
      <c r="A203" s="81"/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</row>
    <row r="204" ht="14.25" customHeight="1">
      <c r="A204" s="81"/>
      <c r="B204" s="8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</row>
    <row r="205" ht="14.25" customHeight="1">
      <c r="A205" s="81"/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</row>
    <row r="206" ht="14.25" customHeight="1">
      <c r="A206" s="81"/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</row>
    <row r="207" ht="14.25" customHeight="1">
      <c r="A207" s="81"/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</row>
    <row r="208" ht="14.25" customHeight="1">
      <c r="A208" s="81"/>
      <c r="B208" s="81"/>
      <c r="C208" s="81"/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</row>
    <row r="209" ht="14.25" customHeight="1">
      <c r="A209" s="81"/>
      <c r="B209" s="81"/>
      <c r="C209" s="81"/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</row>
    <row r="210" ht="14.25" customHeight="1">
      <c r="A210" s="81"/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</row>
    <row r="211" ht="14.25" customHeight="1">
      <c r="A211" s="81"/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</row>
    <row r="212" ht="14.25" customHeight="1">
      <c r="A212" s="81"/>
      <c r="B212" s="81"/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</row>
    <row r="213" ht="14.25" customHeight="1">
      <c r="A213" s="81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</row>
    <row r="214" ht="14.25" customHeight="1">
      <c r="A214" s="81"/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</row>
    <row r="215" ht="14.25" customHeight="1">
      <c r="A215" s="81"/>
      <c r="B215" s="81"/>
      <c r="C215" s="81"/>
      <c r="D215" s="81"/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</row>
    <row r="216" ht="14.25" customHeight="1">
      <c r="A216" s="81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</row>
    <row r="217" ht="14.25" customHeight="1">
      <c r="A217" s="81"/>
      <c r="B217" s="81"/>
      <c r="C217" s="81"/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</row>
    <row r="218" ht="14.25" customHeight="1">
      <c r="A218" s="81"/>
      <c r="B218" s="81"/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</row>
    <row r="219" ht="14.25" customHeight="1">
      <c r="A219" s="81"/>
      <c r="B219" s="81"/>
      <c r="C219" s="81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</row>
    <row r="220" ht="14.25" customHeight="1">
      <c r="A220" s="81"/>
      <c r="B220" s="81"/>
      <c r="C220" s="81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5:C6"/>
    <mergeCell ref="D5:D6"/>
    <mergeCell ref="G5:G6"/>
    <mergeCell ref="E6:F6"/>
    <mergeCell ref="B7:D7"/>
  </mergeCells>
  <conditionalFormatting sqref="G4:G5 G7:G10">
    <cfRule type="cellIs" dxfId="0" priority="1" operator="equal">
      <formula>"Zəif"</formula>
    </cfRule>
  </conditionalFormatting>
  <conditionalFormatting sqref="G4:G5 G7:G10">
    <cfRule type="cellIs" dxfId="1" priority="2" operator="equal">
      <formula>"Əla"</formula>
    </cfRule>
  </conditionalFormatting>
  <conditionalFormatting sqref="G4:G5 G7:G10">
    <cfRule type="cellIs" dxfId="7" priority="3" operator="equal">
      <formula>"Kafi"</formula>
    </cfRule>
  </conditionalFormatting>
  <conditionalFormatting sqref="G4:G5 G7:G10">
    <cfRule type="cellIs" dxfId="3" priority="4" operator="equal">
      <formula>"-"</formula>
    </cfRule>
  </conditionalFormatting>
  <conditionalFormatting sqref="G4:G5 G7:G10">
    <cfRule type="cellIs" dxfId="4" priority="5" operator="equal">
      <formula>"Yaxşı"</formula>
    </cfRule>
  </conditionalFormatting>
  <conditionalFormatting sqref="G4:G5 G7:G8 G10">
    <cfRule type="cellIs" dxfId="2" priority="6" operator="equal">
      <formula>"Qeyri kafi"</formula>
    </cfRule>
  </conditionalFormatting>
  <conditionalFormatting sqref="G9">
    <cfRule type="cellIs" dxfId="2" priority="7" operator="equal">
      <formula>"Çox zəif"</formula>
    </cfRule>
  </conditionalFormatting>
  <printOptions/>
  <pageMargins bottom="0.75" footer="0.0" header="0.0" left="0.7" right="0.7" top="0.75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63"/>
    <col customWidth="1" min="2" max="2" width="12.88"/>
    <col customWidth="1" min="3" max="3" width="11.13"/>
    <col customWidth="1" min="4" max="8" width="6.75"/>
    <col customWidth="1" min="9" max="9" width="11.13"/>
    <col customWidth="1" min="10" max="10" width="5.88"/>
    <col customWidth="1" min="11" max="26" width="10.5"/>
  </cols>
  <sheetData>
    <row r="1" ht="14.25" customHeight="1">
      <c r="A1" s="99" t="s">
        <v>38</v>
      </c>
      <c r="B1" s="54" t="s">
        <v>53</v>
      </c>
      <c r="C1" s="55" t="s">
        <v>37</v>
      </c>
      <c r="D1" s="56">
        <v>5.0</v>
      </c>
      <c r="E1" s="56">
        <v>4.0</v>
      </c>
      <c r="F1" s="56">
        <v>3.0</v>
      </c>
      <c r="G1" s="56">
        <v>2.0</v>
      </c>
      <c r="H1" s="56">
        <v>1.0</v>
      </c>
      <c r="I1" s="57"/>
    </row>
    <row r="2" ht="14.25" customHeight="1">
      <c r="A2" s="62"/>
      <c r="B2" s="59" t="s">
        <v>46</v>
      </c>
      <c r="C2" s="60" t="s">
        <v>54</v>
      </c>
      <c r="D2" s="61" t="s">
        <v>55</v>
      </c>
      <c r="E2" s="34" t="s">
        <v>56</v>
      </c>
      <c r="F2" s="34" t="s">
        <v>57</v>
      </c>
      <c r="G2" s="34" t="s">
        <v>58</v>
      </c>
      <c r="H2" s="34" t="s">
        <v>59</v>
      </c>
      <c r="I2" s="29" t="s">
        <v>48</v>
      </c>
    </row>
    <row r="3" ht="14.25" customHeight="1">
      <c r="A3" s="62"/>
      <c r="B3" s="63" t="s">
        <v>49</v>
      </c>
      <c r="C3" s="34">
        <f>COUNTIFS('Məlumatların daxil edilməsi'!$F$3:$F$180,"AZ",'Məlumatların daxil edilməsi'!$G$3:$G$180,"&lt;5")</f>
        <v>0</v>
      </c>
      <c r="D3" s="61" t="str">
        <f>IFERROR(COUNTIFS('Məlumatların daxil edilməsi'!$F$3:$F$180,"AZ",'Məlumatların daxil edilməsi'!$G$3:$G$180,"&lt;5",'Məlumatların daxil edilməsi'!$K$3:$K$180,D$1)/$C3,"")</f>
        <v/>
      </c>
      <c r="E3" s="61" t="str">
        <f>IFERROR(COUNTIFS('Məlumatların daxil edilməsi'!$F$3:$F$180,"AZ",'Məlumatların daxil edilməsi'!$G$3:$G$180,"&lt;5",'Məlumatların daxil edilməsi'!$K$3:$K$180,E$1)/$C3,"")</f>
        <v/>
      </c>
      <c r="F3" s="61" t="str">
        <f>IFERROR(COUNTIFS('Məlumatların daxil edilməsi'!$F$3:$F$180,"AZ",'Məlumatların daxil edilməsi'!$G$3:$G$180,"&lt;5",'Məlumatların daxil edilməsi'!$K$3:$K$180,F$1)/$C3,"")</f>
        <v/>
      </c>
      <c r="G3" s="61" t="str">
        <f>IFERROR(COUNTIFS('Məlumatların daxil edilməsi'!$F$3:$F$180,"AZ",'Məlumatların daxil edilməsi'!$G$3:$G$180,"&lt;5",'Məlumatların daxil edilməsi'!$K$3:$K$180,G$1)/$C3,"")</f>
        <v/>
      </c>
      <c r="H3" s="61" t="str">
        <f>IFERROR(COUNTIFS('Məlumatların daxil edilməsi'!$F$3:$F$180,"AZ",'Məlumatların daxil edilməsi'!$G$3:$G$180,"&lt;5",'Məlumatların daxil edilməsi'!$K$3:$K$180,H$1)/$C3,"")</f>
        <v/>
      </c>
      <c r="I3" s="46" t="str">
        <f t="array" ref="I3">IFS(SUM(D3:H3)=0,"-",AND(D3&gt;=0.7,H3=0),"Əla",AND(SUM(D3:E3)&gt;0.5,SUM(G3:H3)&lt;=0.2,H3&lt;=0.1),"Yaxşı",AND(SUM(D3:F3)&gt;0.5,H3&lt;=0.3),"Kafi",H3&lt;0.5,"Zəif",H3&gt;=0.5,"Çox zəif")</f>
        <v>-</v>
      </c>
    </row>
    <row r="4" ht="14.25" customHeight="1">
      <c r="A4" s="62"/>
      <c r="B4" s="63" t="s">
        <v>50</v>
      </c>
      <c r="C4" s="34">
        <f>COUNTIFS('Məlumatların daxil edilməsi'!$F$3:$F$180,"AZ",'Məlumatların daxil edilməsi'!$G$3:$G$180,"&gt;4",'Məlumatların daxil edilməsi'!$G$3:$G$180,"&lt;10")</f>
        <v>0</v>
      </c>
      <c r="D4" s="61" t="str">
        <f>IFERROR(COUNTIFS('Məlumatların daxil edilməsi'!$F$3:$F$180,"AZ",'Məlumatların daxil edilməsi'!$G$3:$G$180,"&gt;4",'Məlumatların daxil edilməsi'!$G$3:$G$180,"&lt;10",'Məlumatların daxil edilməsi'!$K$3:$K$180,D$1)/$C4,"")</f>
        <v/>
      </c>
      <c r="E4" s="61" t="str">
        <f>IFERROR(COUNTIFS('Məlumatların daxil edilməsi'!$F$3:$F$180,"AZ",'Məlumatların daxil edilməsi'!$G$3:$G$180,"&gt;4",'Məlumatların daxil edilməsi'!$G$3:$G$180,"&lt;10",'Məlumatların daxil edilməsi'!$K$3:$K$180,E$1)/$C4,"")</f>
        <v/>
      </c>
      <c r="F4" s="61" t="str">
        <f>IFERROR(COUNTIFS('Məlumatların daxil edilməsi'!$F$3:$F$180,"AZ",'Məlumatların daxil edilməsi'!$G$3:$G$180,"&gt;4",'Məlumatların daxil edilməsi'!$G$3:$G$180,"&lt;10",'Məlumatların daxil edilməsi'!$K$3:$K$180,F$1)/$C4,"")</f>
        <v/>
      </c>
      <c r="G4" s="61" t="str">
        <f>IFERROR(COUNTIFS('Məlumatların daxil edilməsi'!$F$3:$F$180,"AZ",'Məlumatların daxil edilməsi'!$G$3:$G$180,"&gt;4",'Məlumatların daxil edilməsi'!$G$3:$G$180,"&lt;10",'Məlumatların daxil edilməsi'!$K$3:$K$180,G$1)/$C4,"")</f>
        <v/>
      </c>
      <c r="H4" s="61" t="str">
        <f>IFERROR(COUNTIFS('Məlumatların daxil edilməsi'!$F$3:$F$180,"AZ",'Məlumatların daxil edilməsi'!$G$3:$G$180,"&gt;4",'Məlumatların daxil edilməsi'!$G$3:$G$180,"&lt;10",'Məlumatların daxil edilməsi'!$K$3:$K$180,H$1)/$C4,"")</f>
        <v/>
      </c>
      <c r="I4" s="46" t="str">
        <f t="array" ref="I4">IFS(SUM(D4:H4)=0,"-",AND(D4&gt;=0.7,H4=0),"Əla",AND(SUM(D4:E4)&gt;0.5,SUM(G4:H4)&lt;=0.2,H4&lt;=0.1),"Yaxşı",AND(SUM(D4:F4)&gt;0.5,H4&lt;=0.3),"Kafi",H4&lt;0.5,"Zəif",H4&gt;=0.5,"Çox zəif")</f>
        <v>-</v>
      </c>
    </row>
    <row r="5" ht="14.25" customHeight="1">
      <c r="A5" s="62"/>
      <c r="B5" s="63" t="s">
        <v>51</v>
      </c>
      <c r="C5" s="34">
        <f>COUNTIFS('Məlumatların daxil edilməsi'!$F$3:$F$180,"AZ",'Məlumatların daxil edilməsi'!$G$3:$G$180,"&gt;9")</f>
        <v>0</v>
      </c>
      <c r="D5" s="61" t="str">
        <f>IFERROR(COUNTIFS('Məlumatların daxil edilməsi'!$F$3:$F$180,"AZ",'Məlumatların daxil edilməsi'!$G$3:$G$180,"&gt;9",'Məlumatların daxil edilməsi'!$K$3:$K$180,D$1)/$C5,"")</f>
        <v/>
      </c>
      <c r="E5" s="61" t="str">
        <f>IFERROR(COUNTIFS('Məlumatların daxil edilməsi'!$F$3:$F$180,"AZ",'Məlumatların daxil edilməsi'!$G$3:$G$180,"&gt;9",'Məlumatların daxil edilməsi'!$K$3:$K$180,E$1)/$C5,"")</f>
        <v/>
      </c>
      <c r="F5" s="61" t="str">
        <f>IFERROR(COUNTIFS('Məlumatların daxil edilməsi'!$F$3:$F$180,"AZ",'Məlumatların daxil edilməsi'!$G$3:$G$180,"&gt;9",'Məlumatların daxil edilməsi'!$K$3:$K$180,F$1)/$C5,"")</f>
        <v/>
      </c>
      <c r="G5" s="61" t="str">
        <f>IFERROR(COUNTIFS('Məlumatların daxil edilməsi'!$F$3:$F$180,"AZ",'Məlumatların daxil edilməsi'!$G$3:$G$180,"&gt;9",'Məlumatların daxil edilməsi'!$K$3:$K$180,G$1)/$C5,"")</f>
        <v/>
      </c>
      <c r="H5" s="61" t="str">
        <f>IFERROR(COUNTIFS('Məlumatların daxil edilməsi'!$F$3:$F$180,"AZ",'Məlumatların daxil edilməsi'!$G$3:$G$180,"&gt;9",'Məlumatların daxil edilməsi'!$K$3:$K$180,H$1)/$C5,"")</f>
        <v/>
      </c>
      <c r="I5" s="46" t="str">
        <f t="array" ref="I5">IFS(SUM(D5:H5)=0,"-",AND(D5&gt;=0.7,H5=0),"Əla",AND(SUM(D5:E5)&gt;0.5,SUM(G5:H5)&lt;=0.2,H5&lt;=0.1),"Yaxşı",AND(SUM(D5:F5)&gt;0.5,H5&lt;=0.3),"Kafi",H5&lt;0.5,"Zəif",H5&gt;=0.5,"Çox zəif")</f>
        <v>-</v>
      </c>
    </row>
    <row r="6" ht="14.25" customHeight="1">
      <c r="A6" s="64"/>
      <c r="B6" s="65" t="s">
        <v>45</v>
      </c>
      <c r="C6" s="48">
        <f>SUM(C3:C5)</f>
        <v>0</v>
      </c>
      <c r="D6" s="66" t="str">
        <f>IFERROR(COUNTIFS('Məlumatların daxil edilməsi'!$F$3:$F$180,"AZ",'Məlumatların daxil edilməsi'!$K$3:$K$180,D$1)/$C6,"")</f>
        <v/>
      </c>
      <c r="E6" s="66" t="str">
        <f>IFERROR(COUNTIFS('Məlumatların daxil edilməsi'!$F$3:$F$180,"AZ",'Məlumatların daxil edilməsi'!$K$3:$K$180,E$1)/$C6,"")</f>
        <v/>
      </c>
      <c r="F6" s="66" t="str">
        <f>IFERROR(COUNTIFS('Məlumatların daxil edilməsi'!$F$3:$F$180,"AZ",'Məlumatların daxil edilməsi'!$K$3:$K$180,F$1)/$C6,"")</f>
        <v/>
      </c>
      <c r="G6" s="66" t="str">
        <f>IFERROR(COUNTIFS('Məlumatların daxil edilməsi'!$F$3:$F$180,"AZ",'Məlumatların daxil edilməsi'!$K$3:$K$180,G$1)/$C6,"")</f>
        <v/>
      </c>
      <c r="H6" s="66" t="str">
        <f>IFERROR(COUNTIFS('Məlumatların daxil edilməsi'!$F$3:$F$180,"AZ",'Məlumatların daxil edilməsi'!$K$3:$K$180,H$1)/$C6,"")</f>
        <v/>
      </c>
      <c r="I6" s="46" t="str">
        <f t="array" ref="I6">IFS(SUM(D6:H6)=0,"-",AND(D6&gt;=0.7,H6=0),"Əla",AND(SUM(D6:E6)&gt;0.5,SUM(G6:H6)&lt;=0.2,H6&lt;=0.1),"Yaxşı",AND(SUM(D6:F6)&gt;0.5,H6&lt;=0.3),"Kafi",H6&lt;0.5,"Zəif",H6&gt;=0.5,"Çox zəif")</f>
        <v>-</v>
      </c>
    </row>
    <row r="7" ht="14.25" customHeight="1">
      <c r="A7" s="99" t="s">
        <v>38</v>
      </c>
      <c r="B7" s="67" t="s">
        <v>82</v>
      </c>
      <c r="C7" s="55" t="s">
        <v>52</v>
      </c>
      <c r="D7" s="69"/>
      <c r="E7" s="69"/>
      <c r="F7" s="69"/>
      <c r="G7" s="69"/>
      <c r="H7" s="69"/>
      <c r="I7" s="70"/>
    </row>
    <row r="8" ht="14.25" customHeight="1">
      <c r="A8" s="62"/>
      <c r="B8" s="71" t="s">
        <v>46</v>
      </c>
      <c r="C8" s="60" t="s">
        <v>54</v>
      </c>
      <c r="D8" s="61" t="s">
        <v>55</v>
      </c>
      <c r="E8" s="34" t="s">
        <v>83</v>
      </c>
      <c r="F8" s="34" t="s">
        <v>84</v>
      </c>
      <c r="G8" s="34" t="s">
        <v>58</v>
      </c>
      <c r="H8" s="34" t="s">
        <v>59</v>
      </c>
      <c r="I8" s="29" t="s">
        <v>48</v>
      </c>
    </row>
    <row r="9" ht="14.25" customHeight="1">
      <c r="A9" s="62"/>
      <c r="B9" s="71" t="s">
        <v>49</v>
      </c>
      <c r="C9" s="34">
        <f>COUNTIFS('Məlumatların daxil edilməsi'!$F$3:$F$180,"AZ",'Məlumatların daxil edilməsi'!$G$3:$G$180,"&lt;5")</f>
        <v>0</v>
      </c>
      <c r="D9" s="61" t="str">
        <f>IFERROR(COUNTIFS('Məlumatların daxil edilməsi'!$F$3:$F$180,"AZ",'Məlumatların daxil edilməsi'!$G$3:$G$180,"&lt;5",'Məlumatların daxil edilməsi'!$L$3:$L$180,D$1)/$C9,"")</f>
        <v/>
      </c>
      <c r="E9" s="61" t="str">
        <f>IFERROR(COUNTIFS('Məlumatların daxil edilməsi'!$F$3:$F$180,"AZ",'Məlumatların daxil edilməsi'!$G$3:$G$180,"&lt;5",'Məlumatların daxil edilməsi'!$L$3:$L$180,E$1)/$C9,"")</f>
        <v/>
      </c>
      <c r="F9" s="61" t="str">
        <f>IFERROR(COUNTIFS('Məlumatların daxil edilməsi'!$F$3:$F$180,"AZ",'Məlumatların daxil edilməsi'!$G$3:$G$180,"&lt;5",'Məlumatların daxil edilməsi'!$L$3:$L$180,F$1)/$C9,"")</f>
        <v/>
      </c>
      <c r="G9" s="61" t="str">
        <f>IFERROR(COUNTIFS('Məlumatların daxil edilməsi'!$F$3:$F$180,"AZ",'Məlumatların daxil edilməsi'!$G$3:$G$180,"&lt;5",'Məlumatların daxil edilməsi'!$L$3:$L$180,G$1)/$C9,"")</f>
        <v/>
      </c>
      <c r="H9" s="61" t="str">
        <f>IFERROR(COUNTIFS('Məlumatların daxil edilməsi'!$F$3:$F$180,"AZ",'Məlumatların daxil edilməsi'!$G$3:$G$180,"&lt;5",'Məlumatların daxil edilməsi'!$L$3:$L$180,H$1)/$C9,"")</f>
        <v/>
      </c>
      <c r="I9" s="46" t="str">
        <f t="array" ref="I9">IFS(SUM(D9:H9)=0,"-",AND(D9&gt;=0.7,H9=0),"Əla",AND(SUM(D9:E9)&gt;0.5,SUM(G9:H9)&lt;=0.2,H9&lt;=0.1),"Yaxşı",AND(SUM(D9:F9)&gt;0.5,H9&lt;=0.3),"Kafi",H9&lt;0.5,"Zəif",H9&gt;=0.5,"Çox zəif")</f>
        <v>-</v>
      </c>
    </row>
    <row r="10" ht="14.25" customHeight="1">
      <c r="A10" s="62"/>
      <c r="B10" s="71" t="s">
        <v>50</v>
      </c>
      <c r="C10" s="34">
        <f>COUNTIFS('Məlumatların daxil edilməsi'!$F$3:$F$180,"AZ",'Məlumatların daxil edilməsi'!$G$3:$G$180,"&gt;4",'Məlumatların daxil edilməsi'!$G$3:$G$180,"&lt;10")</f>
        <v>0</v>
      </c>
      <c r="D10" s="61" t="str">
        <f>IFERROR(COUNTIFS('Məlumatların daxil edilməsi'!$F$3:$F$180,"AZ",'Məlumatların daxil edilməsi'!$G$3:$G$180,"&gt;4",'Məlumatların daxil edilməsi'!$G$3:$G$180,"&lt;10",'Məlumatların daxil edilməsi'!$L$3:$L$180,D$1)/$C10,"")</f>
        <v/>
      </c>
      <c r="E10" s="61" t="str">
        <f>IFERROR(COUNTIFS('Məlumatların daxil edilməsi'!$F$3:$F$180,"AZ",'Məlumatların daxil edilməsi'!$G$3:$G$180,"&gt;4",'Məlumatların daxil edilməsi'!$G$3:$G$180,"&lt;10",'Məlumatların daxil edilməsi'!$L$3:$L$180,E$1)/$C10,"")</f>
        <v/>
      </c>
      <c r="F10" s="61" t="str">
        <f>IFERROR(COUNTIFS('Məlumatların daxil edilməsi'!$F$3:$F$180,"AZ",'Məlumatların daxil edilməsi'!$G$3:$G$180,"&gt;4",'Məlumatların daxil edilməsi'!$G$3:$G$180,"&lt;10",'Məlumatların daxil edilməsi'!$L$3:$L$180,F$1)/$C10,"")</f>
        <v/>
      </c>
      <c r="G10" s="61" t="str">
        <f>IFERROR(COUNTIFS('Məlumatların daxil edilməsi'!$F$3:$F$180,"AZ",'Məlumatların daxil edilməsi'!$G$3:$G$180,"&gt;4",'Məlumatların daxil edilməsi'!$G$3:$G$180,"&lt;10",'Məlumatların daxil edilməsi'!$L$3:$L$180,G$1)/$C10,"")</f>
        <v/>
      </c>
      <c r="H10" s="61" t="str">
        <f>IFERROR(COUNTIFS('Məlumatların daxil edilməsi'!$F$3:$F$180,"AZ",'Məlumatların daxil edilməsi'!$G$3:$G$180,"&gt;4",'Məlumatların daxil edilməsi'!$G$3:$G$180,"&lt;10",'Məlumatların daxil edilməsi'!$L$3:$L$180,H$1)/$C10,"")</f>
        <v/>
      </c>
      <c r="I10" s="46" t="str">
        <f t="array" ref="I10">IFS(SUM(D10:H10)=0,"-",AND(D10&gt;=0.7,H10=0),"Əla",AND(SUM(D10:E10)&gt;0.5,SUM(G10:H10)&lt;=0.2,H10&lt;=0.1),"Yaxşı",AND(SUM(D10:F10)&gt;0.5,H10&lt;=0.3),"Kafi",H10&lt;0.5,"Zəif",H10&gt;=0.5,"Çox zəif")</f>
        <v>-</v>
      </c>
    </row>
    <row r="11" ht="14.25" customHeight="1">
      <c r="A11" s="62"/>
      <c r="B11" s="71" t="s">
        <v>51</v>
      </c>
      <c r="C11" s="34">
        <f>COUNTIFS('Məlumatların daxil edilməsi'!$F$3:$F$180,"AZ",'Məlumatların daxil edilməsi'!$G$3:$G$180,"&gt;9")</f>
        <v>0</v>
      </c>
      <c r="D11" s="61" t="str">
        <f>IFERROR(COUNTIFS('Məlumatların daxil edilməsi'!$F$3:$F$180,"AZ",'Məlumatların daxil edilməsi'!$G$3:$G$180,"&gt;9",'Məlumatların daxil edilməsi'!$L$3:$L$180,D$1)/$C11,"")</f>
        <v/>
      </c>
      <c r="E11" s="61" t="str">
        <f>IFERROR(COUNTIFS('Məlumatların daxil edilməsi'!$F$3:$F$180,"AZ",'Məlumatların daxil edilməsi'!$G$3:$G$180,"&gt;9",'Məlumatların daxil edilməsi'!$L$3:$L$180,E$1)/$C11,"")</f>
        <v/>
      </c>
      <c r="F11" s="61" t="str">
        <f>IFERROR(COUNTIFS('Məlumatların daxil edilməsi'!$F$3:$F$180,"AZ",'Məlumatların daxil edilməsi'!$G$3:$G$180,"&gt;9",'Məlumatların daxil edilməsi'!$L$3:$L$180,F$1)/$C11,"")</f>
        <v/>
      </c>
      <c r="G11" s="61" t="str">
        <f>IFERROR(COUNTIFS('Məlumatların daxil edilməsi'!$F$3:$F$180,"AZ",'Məlumatların daxil edilməsi'!$G$3:$G$180,"&gt;9",'Məlumatların daxil edilməsi'!$L$3:$L$180,G$1)/$C11,"")</f>
        <v/>
      </c>
      <c r="H11" s="61" t="str">
        <f>IFERROR(COUNTIFS('Məlumatların daxil edilməsi'!$F$3:$F$180,"AZ",'Məlumatların daxil edilməsi'!$G$3:$G$180,"&gt;9",'Məlumatların daxil edilməsi'!$L$3:$L$180,H$1)/$C11,"")</f>
        <v/>
      </c>
      <c r="I11" s="46" t="str">
        <f t="array" ref="I11">IFS(SUM(D11:H11)=0,"-",AND(D11&gt;=0.7,H11=0),"Əla",AND(SUM(D11:E11)&gt;0.5,SUM(G11:H11)&lt;=0.2,H11&lt;=0.1),"Yaxşı",AND(SUM(D11:F11)&gt;0.5,H11&lt;=0.3),"Kafi",H11&lt;0.5,"Zəif",H11&gt;=0.5,"Çox zəif")</f>
        <v>-</v>
      </c>
    </row>
    <row r="12" ht="14.25" customHeight="1">
      <c r="A12" s="64"/>
      <c r="B12" s="79" t="s">
        <v>45</v>
      </c>
      <c r="C12" s="48">
        <f>SUM(C9:C11)</f>
        <v>0</v>
      </c>
      <c r="D12" s="66" t="str">
        <f>IFERROR(COUNTIFS('Məlumatların daxil edilməsi'!$F$3:$F$180,"AZ",'Məlumatların daxil edilməsi'!$L$3:$L$180,D$1)/$C12,"")</f>
        <v/>
      </c>
      <c r="E12" s="66" t="str">
        <f>IFERROR(COUNTIFS('Məlumatların daxil edilməsi'!$F$3:$F$180,"AZ",'Məlumatların daxil edilməsi'!$L$3:$L$180,E$1)/$C12,"")</f>
        <v/>
      </c>
      <c r="F12" s="66" t="str">
        <f>IFERROR(COUNTIFS('Məlumatların daxil edilməsi'!$F$3:$F$180,"AZ",'Məlumatların daxil edilməsi'!$L$3:$L$180,F$1)/$C12,"")</f>
        <v/>
      </c>
      <c r="G12" s="66" t="str">
        <f>IFERROR(COUNTIFS('Məlumatların daxil edilməsi'!$F$3:$F$180,"AZ",'Məlumatların daxil edilməsi'!$L$3:$L$180,G$1)/$C12,"")</f>
        <v/>
      </c>
      <c r="H12" s="66" t="str">
        <f>IFERROR(COUNTIFS('Məlumatların daxil edilməsi'!$F$3:$F$180,"AZ",'Məlumatların daxil edilməsi'!$L$3:$L$180,H$1)/$C12,"")</f>
        <v/>
      </c>
      <c r="I12" s="46" t="str">
        <f t="array" ref="I12">IFS(SUM(D12:H12)=0,"-",AND(D12&gt;=0.7,H12=0),"Əla",AND(SUM(D12:E12)&gt;0.5,SUM(G12:H12)&lt;=0.2,H12&lt;=0.1),"Yaxşı",AND(SUM(D12:F12)&gt;0.5,H12&lt;=0.3),"Kafi",H12&lt;0.5,"Zəif",H12&gt;=0.5,"Çox zəif")</f>
        <v>-</v>
      </c>
    </row>
    <row r="13" ht="14.25" customHeight="1">
      <c r="A13" s="99" t="s">
        <v>38</v>
      </c>
      <c r="B13" s="67" t="s">
        <v>85</v>
      </c>
      <c r="C13" s="55">
        <v>1.3</v>
      </c>
      <c r="D13" s="69"/>
      <c r="E13" s="69"/>
      <c r="F13" s="69"/>
      <c r="G13" s="69"/>
      <c r="H13" s="69"/>
      <c r="I13" s="70"/>
    </row>
    <row r="14" ht="14.25" customHeight="1">
      <c r="A14" s="62"/>
      <c r="B14" s="71" t="s">
        <v>46</v>
      </c>
      <c r="C14" s="60" t="s">
        <v>54</v>
      </c>
      <c r="D14" s="61" t="s">
        <v>55</v>
      </c>
      <c r="E14" s="34" t="s">
        <v>56</v>
      </c>
      <c r="F14" s="34" t="s">
        <v>57</v>
      </c>
      <c r="G14" s="34" t="s">
        <v>58</v>
      </c>
      <c r="H14" s="34" t="s">
        <v>59</v>
      </c>
      <c r="I14" s="29" t="s">
        <v>48</v>
      </c>
    </row>
    <row r="15" ht="14.25" customHeight="1">
      <c r="A15" s="62"/>
      <c r="B15" s="71" t="s">
        <v>49</v>
      </c>
      <c r="C15" s="34">
        <f>COUNTIFS('Məlumatların daxil edilməsi'!$F$3:$F$180,"AZ",'Məlumatların daxil edilməsi'!$G$3:$G$180,"&lt;5")</f>
        <v>0</v>
      </c>
      <c r="D15" s="61" t="str">
        <f>IFERROR(COUNTIFS('Məlumatların daxil edilməsi'!$F$3:$F$180,"AZ",'Məlumatların daxil edilməsi'!$G$3:$G$180,"&lt;5",'Məlumatların daxil edilməsi'!$M$3:$M$180,D$1)/$C15,"")</f>
        <v/>
      </c>
      <c r="E15" s="61" t="str">
        <f>IFERROR(COUNTIFS('Məlumatların daxil edilməsi'!$F$3:$F$180,"AZ",'Məlumatların daxil edilməsi'!$G$3:$G$180,"&lt;5",'Məlumatların daxil edilməsi'!$M$3:$M$180,E$1)/$C15,"")</f>
        <v/>
      </c>
      <c r="F15" s="61" t="str">
        <f>IFERROR(COUNTIFS('Məlumatların daxil edilməsi'!$F$3:$F$180,"AZ",'Məlumatların daxil edilməsi'!$G$3:$G$180,"&lt;5",'Məlumatların daxil edilməsi'!$M$3:$M$180,F$1)/$C15,"")</f>
        <v/>
      </c>
      <c r="G15" s="61" t="str">
        <f>IFERROR(COUNTIFS('Məlumatların daxil edilməsi'!$F$3:$F$180,"AZ",'Məlumatların daxil edilməsi'!$G$3:$G$180,"&lt;5",'Məlumatların daxil edilməsi'!$M$3:$M$180,G$1)/$C15,"")</f>
        <v/>
      </c>
      <c r="H15" s="61" t="str">
        <f>IFERROR(COUNTIFS('Məlumatların daxil edilməsi'!$F$3:$F$180,"AZ",'Məlumatların daxil edilməsi'!$G$3:$G$180,"&lt;5",'Məlumatların daxil edilməsi'!$M$3:$M$180,H$1)/$C15,"")</f>
        <v/>
      </c>
      <c r="I15" s="46" t="str">
        <f t="array" ref="I15">IFS(SUM(D15:H15)=0,"-",AND(D15&gt;=0.7,H15=0),"Əla",AND(SUM(D15:E15)&gt;0.5,SUM(G15:H15)&lt;=0.2,H15&lt;=0.1),"Yaxşı",AND(SUM(D15:F15)&gt;0.5,H15&lt;=0.3),"Kafi",H15&lt;0.5,"Zəif",H15&gt;=0.5,"Çox zəif")</f>
        <v>-</v>
      </c>
    </row>
    <row r="16" ht="14.25" customHeight="1">
      <c r="A16" s="62"/>
      <c r="B16" s="71" t="s">
        <v>50</v>
      </c>
      <c r="C16" s="34">
        <f>COUNTIFS('Məlumatların daxil edilməsi'!$F$3:$F$180,"AZ",'Məlumatların daxil edilməsi'!$G$3:$G$180,"&gt;4",'Məlumatların daxil edilməsi'!$G$3:$G$180,"&lt;10")</f>
        <v>0</v>
      </c>
      <c r="D16" s="61" t="str">
        <f>IFERROR(COUNTIFS('Məlumatların daxil edilməsi'!$F$3:$F$180,"AZ",'Məlumatların daxil edilməsi'!$G$3:$G$180,"&gt;4",'Məlumatların daxil edilməsi'!$G$3:$G$180,"&lt;10",'Məlumatların daxil edilməsi'!$M$3:$M$180,D$1)/$C16,"")</f>
        <v/>
      </c>
      <c r="E16" s="61" t="str">
        <f>IFERROR(COUNTIFS('Məlumatların daxil edilməsi'!$F$3:$F$180,"AZ",'Məlumatların daxil edilməsi'!$G$3:$G$180,"&gt;4",'Məlumatların daxil edilməsi'!$G$3:$G$180,"&lt;10",'Məlumatların daxil edilməsi'!$M$3:$M$180,E$1)/$C16,"")</f>
        <v/>
      </c>
      <c r="F16" s="61" t="str">
        <f>IFERROR(COUNTIFS('Məlumatların daxil edilməsi'!$F$3:$F$180,"AZ",'Məlumatların daxil edilməsi'!$G$3:$G$180,"&gt;4",'Məlumatların daxil edilməsi'!$G$3:$G$180,"&lt;10",'Məlumatların daxil edilməsi'!$M$3:$M$180,F$1)/$C16,"")</f>
        <v/>
      </c>
      <c r="G16" s="61" t="str">
        <f>IFERROR(COUNTIFS('Məlumatların daxil edilməsi'!$F$3:$F$180,"AZ",'Məlumatların daxil edilməsi'!$G$3:$G$180,"&gt;4",'Məlumatların daxil edilməsi'!$G$3:$G$180,"&lt;10",'Məlumatların daxil edilməsi'!$M$3:$M$180,G$1)/$C16,"")</f>
        <v/>
      </c>
      <c r="H16" s="61" t="str">
        <f>IFERROR(COUNTIFS('Məlumatların daxil edilməsi'!$F$3:$F$180,"AZ",'Məlumatların daxil edilməsi'!$G$3:$G$180,"&gt;4",'Məlumatların daxil edilməsi'!$G$3:$G$180,"&lt;10",'Məlumatların daxil edilməsi'!$M$3:$M$180,H$1)/$C16,"")</f>
        <v/>
      </c>
      <c r="I16" s="46" t="str">
        <f t="array" ref="I16">IFS(SUM(D16:H16)=0,"-",AND(D16&gt;=0.7,H16=0),"Əla",AND(SUM(D16:E16)&gt;0.5,SUM(G16:H16)&lt;=0.2,H16&lt;=0.1),"Yaxşı",AND(SUM(D16:F16)&gt;0.5,H16&lt;=0.3),"Kafi",H16&lt;0.5,"Zəif",H16&gt;=0.5,"Çox zəif")</f>
        <v>-</v>
      </c>
    </row>
    <row r="17" ht="14.25" customHeight="1">
      <c r="A17" s="62"/>
      <c r="B17" s="71" t="s">
        <v>51</v>
      </c>
      <c r="C17" s="34">
        <f>COUNTIFS('Məlumatların daxil edilməsi'!$F$3:$F$180,"AZ",'Məlumatların daxil edilməsi'!$G$3:$G$180,"&gt;9")</f>
        <v>0</v>
      </c>
      <c r="D17" s="61" t="str">
        <f>IFERROR(COUNTIFS('Məlumatların daxil edilməsi'!$F$3:$F$180,"AZ",'Məlumatların daxil edilməsi'!$G$3:$G$180,"&gt;9",'Məlumatların daxil edilməsi'!$M$3:$M$180,D$1)/$C17,"")</f>
        <v/>
      </c>
      <c r="E17" s="61" t="str">
        <f>IFERROR(COUNTIFS('Məlumatların daxil edilməsi'!$F$3:$F$180,"AZ",'Məlumatların daxil edilməsi'!$G$3:$G$180,"&gt;9",'Məlumatların daxil edilməsi'!$M$3:$M$180,E$1)/$C17,"")</f>
        <v/>
      </c>
      <c r="F17" s="61" t="str">
        <f>IFERROR(COUNTIFS('Məlumatların daxil edilməsi'!$F$3:$F$180,"AZ",'Məlumatların daxil edilməsi'!$G$3:$G$180,"&gt;9",'Məlumatların daxil edilməsi'!$M$3:$M$180,F$1)/$C17,"")</f>
        <v/>
      </c>
      <c r="G17" s="61" t="str">
        <f>IFERROR(COUNTIFS('Məlumatların daxil edilməsi'!$F$3:$F$180,"AZ",'Məlumatların daxil edilməsi'!$G$3:$G$180,"&gt;9",'Məlumatların daxil edilməsi'!$M$3:$M$180,G$1)/$C17,"")</f>
        <v/>
      </c>
      <c r="H17" s="61" t="str">
        <f>IFERROR(COUNTIFS('Məlumatların daxil edilməsi'!$F$3:$F$180,"AZ",'Məlumatların daxil edilməsi'!$G$3:$G$180,"&gt;9",'Məlumatların daxil edilməsi'!$M$3:$M$180,H$1)/$C17,"")</f>
        <v/>
      </c>
      <c r="I17" s="46" t="str">
        <f t="array" ref="I17">IFS(SUM(D17:H17)=0,"-",AND(D17&gt;=0.7,H17=0),"Əla",AND(SUM(D17:E17)&gt;0.5,SUM(G17:H17)&lt;=0.2,H17&lt;=0.1),"Yaxşı",AND(SUM(D17:F17)&gt;0.5,H17&lt;=0.3),"Kafi",H17&lt;0.5,"Zəif",H17&gt;=0.5,"Çox zəif")</f>
        <v>-</v>
      </c>
    </row>
    <row r="18" ht="14.25" customHeight="1">
      <c r="A18" s="64"/>
      <c r="B18" s="79" t="s">
        <v>45</v>
      </c>
      <c r="C18" s="48">
        <f>SUM(C15:C17)</f>
        <v>0</v>
      </c>
      <c r="D18" s="66" t="str">
        <f>IFERROR(COUNTIFS('Məlumatların daxil edilməsi'!$F$3:$F$180,"AZ",'Məlumatların daxil edilməsi'!$M$3:$M$180,D$1)/$C18,"")</f>
        <v/>
      </c>
      <c r="E18" s="66" t="str">
        <f>IFERROR(COUNTIFS('Məlumatların daxil edilməsi'!$F$3:$F$180,"AZ",'Məlumatların daxil edilməsi'!$M$3:$M$180,E$1)/$C18,"")</f>
        <v/>
      </c>
      <c r="F18" s="66" t="str">
        <f>IFERROR(COUNTIFS('Məlumatların daxil edilməsi'!$F$3:$F$180,"AZ",'Məlumatların daxil edilməsi'!$M$3:$M$180,F$1)/$C18,"")</f>
        <v/>
      </c>
      <c r="G18" s="66" t="str">
        <f>IFERROR(COUNTIFS('Məlumatların daxil edilməsi'!$F$3:$F$180,"AZ",'Məlumatların daxil edilməsi'!$M$3:$M$180,G$1)/$C18,"")</f>
        <v/>
      </c>
      <c r="H18" s="66" t="str">
        <f>IFERROR(COUNTIFS('Məlumatların daxil edilməsi'!$F$3:$F$180,"AZ",'Məlumatların daxil edilməsi'!$M$3:$M$180,H$1)/$C18,"")</f>
        <v/>
      </c>
      <c r="I18" s="46" t="str">
        <f t="array" ref="I18">IFS(SUM(D18:H18)=0,"-",AND(D18&gt;=0.7,H18=0),"Əla",AND(SUM(D18:E18)&gt;0.5,SUM(G18:H18)&lt;=0.2,H18&lt;=0.1),"Yaxşı",AND(SUM(D18:F18)&gt;0.5,H18&lt;=0.3),"Kafi",H18&lt;0.5,"Zəif",H18&gt;=0.5,"Çox zəif")</f>
        <v>-</v>
      </c>
    </row>
    <row r="19" ht="14.25" customHeight="1">
      <c r="A19" s="99" t="s">
        <v>38</v>
      </c>
      <c r="B19" s="67" t="s">
        <v>86</v>
      </c>
      <c r="C19" s="55">
        <v>2.1</v>
      </c>
      <c r="D19" s="69"/>
      <c r="E19" s="69"/>
      <c r="F19" s="69"/>
      <c r="G19" s="69"/>
      <c r="H19" s="69"/>
      <c r="I19" s="70"/>
    </row>
    <row r="20" ht="14.25" customHeight="1">
      <c r="A20" s="62"/>
      <c r="B20" s="71" t="s">
        <v>46</v>
      </c>
      <c r="C20" s="60" t="s">
        <v>54</v>
      </c>
      <c r="D20" s="61" t="s">
        <v>55</v>
      </c>
      <c r="E20" s="34" t="s">
        <v>56</v>
      </c>
      <c r="F20" s="34" t="s">
        <v>57</v>
      </c>
      <c r="G20" s="34" t="s">
        <v>58</v>
      </c>
      <c r="H20" s="34" t="s">
        <v>59</v>
      </c>
      <c r="I20" s="29" t="s">
        <v>48</v>
      </c>
    </row>
    <row r="21" ht="14.25" customHeight="1">
      <c r="A21" s="62"/>
      <c r="B21" s="71" t="s">
        <v>49</v>
      </c>
      <c r="C21" s="34">
        <f>COUNTIFS('Məlumatların daxil edilməsi'!$F$3:$F$180,"AZ",'Məlumatların daxil edilməsi'!$G$3:$G$180,"&lt;5")</f>
        <v>0</v>
      </c>
      <c r="D21" s="61" t="str">
        <f>IFERROR(COUNTIFS('Məlumatların daxil edilməsi'!$F$3:$F$180,"AZ",'Məlumatların daxil edilməsi'!$G$3:$G$180,"&lt;5",'Məlumatların daxil edilməsi'!$N$3:$N$180,D$1)/$C21,"")</f>
        <v/>
      </c>
      <c r="E21" s="61" t="str">
        <f>IFERROR(COUNTIFS('Məlumatların daxil edilməsi'!$F$3:$F$180,"AZ",'Məlumatların daxil edilməsi'!$G$3:$G$180,"&lt;5",'Məlumatların daxil edilməsi'!$N$3:$N$180,E$1)/$C21,"")</f>
        <v/>
      </c>
      <c r="F21" s="61" t="str">
        <f>IFERROR(COUNTIFS('Məlumatların daxil edilməsi'!$F$3:$F$180,"AZ",'Məlumatların daxil edilməsi'!$G$3:$G$180,"&lt;5",'Məlumatların daxil edilməsi'!$N$3:$N$180,F$1)/$C21,"")</f>
        <v/>
      </c>
      <c r="G21" s="61" t="str">
        <f>IFERROR(COUNTIFS('Məlumatların daxil edilməsi'!$F$3:$F$180,"AZ",'Məlumatların daxil edilməsi'!$G$3:$G$180,"&lt;5",'Məlumatların daxil edilməsi'!$N$3:$N$180,G$1)/$C21,"")</f>
        <v/>
      </c>
      <c r="H21" s="61" t="str">
        <f>IFERROR(COUNTIFS('Məlumatların daxil edilməsi'!$F$3:$F$180,"AZ",'Məlumatların daxil edilməsi'!$G$3:$G$180,"&lt;5",'Məlumatların daxil edilməsi'!$N$3:$N$180,H$1)/$C21,"")</f>
        <v/>
      </c>
      <c r="I21" s="46" t="str">
        <f t="array" ref="I21">IFS(SUM(D21:H21)=0,"-",AND(D21&gt;=0.7,H21=0),"Əla",AND(SUM(D21:E21)&gt;0.5,SUM(G21:H21)&lt;=0.2,H21&lt;=0.1),"Yaxşı",AND(SUM(D21:F21)&gt;0.5,H21&lt;=0.3),"Kafi",H21&lt;0.5,"Zəif",H21&gt;=0.5,"Çox zəif")</f>
        <v>-</v>
      </c>
    </row>
    <row r="22" ht="14.25" customHeight="1">
      <c r="A22" s="62"/>
      <c r="B22" s="71" t="s">
        <v>50</v>
      </c>
      <c r="C22" s="34">
        <f>COUNTIFS('Məlumatların daxil edilməsi'!$F$3:$F$180,"AZ",'Məlumatların daxil edilməsi'!$G$3:$G$180,"&gt;4",'Məlumatların daxil edilməsi'!$G$3:$G$180,"&lt;10")</f>
        <v>0</v>
      </c>
      <c r="D22" s="61" t="str">
        <f>IFERROR(COUNTIFS('Məlumatların daxil edilməsi'!$F$3:$F$180,"AZ",'Məlumatların daxil edilməsi'!$G$3:$G$180,"&gt;4",'Məlumatların daxil edilməsi'!$G$3:$G$180,"&lt;10",'Məlumatların daxil edilməsi'!$N$3:$N$180,D$1)/$C22,"")</f>
        <v/>
      </c>
      <c r="E22" s="61" t="str">
        <f>IFERROR(COUNTIFS('Məlumatların daxil edilməsi'!$F$3:$F$180,"AZ",'Məlumatların daxil edilməsi'!$G$3:$G$180,"&gt;4",'Məlumatların daxil edilməsi'!$G$3:$G$180,"&lt;10",'Məlumatların daxil edilməsi'!$N$3:$N$180,E$1)/$C22,"")</f>
        <v/>
      </c>
      <c r="F22" s="61" t="str">
        <f>IFERROR(COUNTIFS('Məlumatların daxil edilməsi'!$F$3:$F$180,"AZ",'Məlumatların daxil edilməsi'!$G$3:$G$180,"&gt;4",'Məlumatların daxil edilməsi'!$G$3:$G$180,"&lt;10",'Məlumatların daxil edilməsi'!$N$3:$N$180,F$1)/$C22,"")</f>
        <v/>
      </c>
      <c r="G22" s="61" t="str">
        <f>IFERROR(COUNTIFS('Məlumatların daxil edilməsi'!$F$3:$F$180,"AZ",'Məlumatların daxil edilməsi'!$G$3:$G$180,"&gt;4",'Məlumatların daxil edilməsi'!$G$3:$G$180,"&lt;10",'Məlumatların daxil edilməsi'!$N$3:$N$180,G$1)/$C22,"")</f>
        <v/>
      </c>
      <c r="H22" s="61" t="str">
        <f>IFERROR(COUNTIFS('Məlumatların daxil edilməsi'!$F$3:$F$180,"AZ",'Məlumatların daxil edilməsi'!$G$3:$G$180,"&gt;4",'Məlumatların daxil edilməsi'!$G$3:$G$180,"&lt;10",'Məlumatların daxil edilməsi'!$N$3:$N$180,H$1)/$C22,"")</f>
        <v/>
      </c>
      <c r="I22" s="46" t="str">
        <f t="array" ref="I22">IFS(SUM(D22:H22)=0,"-",AND(D22&gt;=0.7,H22=0),"Əla",AND(SUM(D22:E22)&gt;0.5,SUM(G22:H22)&lt;=0.2,H22&lt;=0.1),"Yaxşı",AND(SUM(D22:F22)&gt;0.5,H22&lt;=0.3),"Kafi",H22&lt;0.5,"Zəif",H22&gt;=0.5,"Çox zəif")</f>
        <v>-</v>
      </c>
    </row>
    <row r="23" ht="14.25" customHeight="1">
      <c r="A23" s="62"/>
      <c r="B23" s="71" t="s">
        <v>51</v>
      </c>
      <c r="C23" s="34">
        <f>COUNTIFS('Məlumatların daxil edilməsi'!$F$3:$F$180,"AZ",'Məlumatların daxil edilməsi'!$G$3:$G$180,"&gt;9")</f>
        <v>0</v>
      </c>
      <c r="D23" s="61" t="str">
        <f>IFERROR(COUNTIFS('Məlumatların daxil edilməsi'!$F$3:$F$180,"AZ",'Məlumatların daxil edilməsi'!$G$3:$G$180,"&gt;9",'Məlumatların daxil edilməsi'!$N$3:$N$180,D$1)/$C23,"")</f>
        <v/>
      </c>
      <c r="E23" s="61" t="str">
        <f>IFERROR(COUNTIFS('Məlumatların daxil edilməsi'!$F$3:$F$180,"AZ",'Məlumatların daxil edilməsi'!$G$3:$G$180,"&gt;9",'Məlumatların daxil edilməsi'!$N$3:$N$180,E$1)/$C23,"")</f>
        <v/>
      </c>
      <c r="F23" s="61" t="str">
        <f>IFERROR(COUNTIFS('Məlumatların daxil edilməsi'!$F$3:$F$180,"AZ",'Məlumatların daxil edilməsi'!$G$3:$G$180,"&gt;9",'Məlumatların daxil edilməsi'!$N$3:$N$180,F$1)/$C23,"")</f>
        <v/>
      </c>
      <c r="G23" s="61" t="str">
        <f>IFERROR(COUNTIFS('Məlumatların daxil edilməsi'!$F$3:$F$180,"AZ",'Məlumatların daxil edilməsi'!$G$3:$G$180,"&gt;9",'Məlumatların daxil edilməsi'!$N$3:$N$180,G$1)/$C23,"")</f>
        <v/>
      </c>
      <c r="H23" s="61" t="str">
        <f>IFERROR(COUNTIFS('Məlumatların daxil edilməsi'!$F$3:$F$180,"AZ",'Məlumatların daxil edilməsi'!$G$3:$G$180,"&gt;9",'Məlumatların daxil edilməsi'!$N$3:$N$180,H$1)/$C23,"")</f>
        <v/>
      </c>
      <c r="I23" s="46" t="str">
        <f t="array" ref="I23">IFS(SUM(D23:H23)=0,"-",AND(D23&gt;=0.7,H23=0),"Əla",AND(SUM(D23:E23)&gt;0.5,SUM(G23:H23)&lt;=0.2,H23&lt;=0.1),"Yaxşı",AND(SUM(D23:F23)&gt;0.5,H23&lt;=0.3),"Kafi",H23&lt;0.5,"Zəif",H23&gt;=0.5,"Çox zəif")</f>
        <v>-</v>
      </c>
    </row>
    <row r="24" ht="14.25" customHeight="1">
      <c r="A24" s="64"/>
      <c r="B24" s="79" t="s">
        <v>45</v>
      </c>
      <c r="C24" s="48">
        <f>SUM(C21:C23)</f>
        <v>0</v>
      </c>
      <c r="D24" s="66" t="str">
        <f>IFERROR(COUNTIFS('Məlumatların daxil edilməsi'!$F$3:$F$180,"AZ",'Məlumatların daxil edilməsi'!$N$3:$N$180,D$1)/$C24,"")</f>
        <v/>
      </c>
      <c r="E24" s="66" t="str">
        <f>IFERROR(COUNTIFS('Məlumatların daxil edilməsi'!$F$3:$F$180,"AZ",'Məlumatların daxil edilməsi'!$N$3:$N$180,E$1)/$C24,"")</f>
        <v/>
      </c>
      <c r="F24" s="66" t="str">
        <f>IFERROR(COUNTIFS('Məlumatların daxil edilməsi'!$F$3:$F$180,"AZ",'Məlumatların daxil edilməsi'!$N$3:$N$180,F$1)/$C24,"")</f>
        <v/>
      </c>
      <c r="G24" s="66" t="str">
        <f>IFERROR(COUNTIFS('Məlumatların daxil edilməsi'!$F$3:$F$180,"AZ",'Məlumatların daxil edilməsi'!$N$3:$N$180,G$1)/$C24,"")</f>
        <v/>
      </c>
      <c r="H24" s="66" t="str">
        <f>IFERROR(COUNTIFS('Məlumatların daxil edilməsi'!$F$3:$F$180,"AZ",'Məlumatların daxil edilməsi'!$N$3:$N$180,H$1)/$C24,"")</f>
        <v/>
      </c>
      <c r="I24" s="46" t="str">
        <f t="array" ref="I24">IFS(SUM(D24:H24)=0,"-",AND(D24&gt;=0.7,H24=0),"Əla",AND(SUM(D24:E24)&gt;0.5,SUM(G24:H24)&lt;=0.2,H24&lt;=0.1),"Yaxşı",AND(SUM(D24:F24)&gt;0.5,H24&lt;=0.3),"Kafi",H24&lt;0.5,"Zəif",H24&gt;=0.5,"Çox zəif")</f>
        <v>-</v>
      </c>
    </row>
    <row r="25" ht="14.25" customHeight="1">
      <c r="A25" s="99" t="s">
        <v>38</v>
      </c>
      <c r="B25" s="67" t="s">
        <v>63</v>
      </c>
      <c r="C25" s="55">
        <v>2.2</v>
      </c>
      <c r="D25" s="69"/>
      <c r="E25" s="69"/>
      <c r="F25" s="69"/>
      <c r="G25" s="69"/>
      <c r="H25" s="69"/>
      <c r="I25" s="70"/>
    </row>
    <row r="26" ht="14.25" customHeight="1">
      <c r="A26" s="62"/>
      <c r="B26" s="71" t="s">
        <v>46</v>
      </c>
      <c r="C26" s="60" t="s">
        <v>54</v>
      </c>
      <c r="D26" s="61" t="s">
        <v>55</v>
      </c>
      <c r="E26" s="34" t="s">
        <v>56</v>
      </c>
      <c r="F26" s="34" t="s">
        <v>57</v>
      </c>
      <c r="G26" s="34" t="s">
        <v>58</v>
      </c>
      <c r="H26" s="34" t="s">
        <v>59</v>
      </c>
      <c r="I26" s="29" t="s">
        <v>48</v>
      </c>
    </row>
    <row r="27" ht="14.25" customHeight="1">
      <c r="A27" s="62"/>
      <c r="B27" s="71" t="s">
        <v>49</v>
      </c>
      <c r="C27" s="34">
        <f>COUNTIFS('Məlumatların daxil edilməsi'!$F$3:$F$180,"AZ",'Məlumatların daxil edilməsi'!$G$3:$G$180,"&lt;5")</f>
        <v>0</v>
      </c>
      <c r="D27" s="61" t="str">
        <f>IFERROR(COUNTIFS('Məlumatların daxil edilməsi'!$F$3:$F$180,"AZ",'Məlumatların daxil edilməsi'!$G$3:$G$180,"&lt;5",'Məlumatların daxil edilməsi'!$O$3:$O$180,D$1)/$C27,"")</f>
        <v/>
      </c>
      <c r="E27" s="61" t="str">
        <f>IFERROR(COUNTIFS('Məlumatların daxil edilməsi'!$F$3:$F$180,"AZ",'Məlumatların daxil edilməsi'!$G$3:$G$180,"&lt;5",'Məlumatların daxil edilməsi'!$O$3:$O$180,E$1)/$C27,"")</f>
        <v/>
      </c>
      <c r="F27" s="61" t="str">
        <f>IFERROR(COUNTIFS('Məlumatların daxil edilməsi'!$F$3:$F$180,"AZ",'Məlumatların daxil edilməsi'!$G$3:$G$180,"&lt;5",'Məlumatların daxil edilməsi'!$O$3:$O$180,F$1)/$C27,"")</f>
        <v/>
      </c>
      <c r="G27" s="61" t="str">
        <f>IFERROR(COUNTIFS('Məlumatların daxil edilməsi'!$F$3:$F$180,"AZ",'Məlumatların daxil edilməsi'!$G$3:$G$180,"&lt;5",'Məlumatların daxil edilməsi'!$O$3:$O$180,G$1)/$C27,"")</f>
        <v/>
      </c>
      <c r="H27" s="61" t="str">
        <f>IFERROR(COUNTIFS('Məlumatların daxil edilməsi'!$F$3:$F$180,"AZ",'Məlumatların daxil edilməsi'!$G$3:$G$180,"&lt;5",'Məlumatların daxil edilməsi'!$O$3:$O$180,H$1)/$C27,"")</f>
        <v/>
      </c>
      <c r="I27" s="46" t="str">
        <f t="array" ref="I27">IFS(SUM(D27:H27)=0,"-",AND(D27&gt;=0.7,H27=0),"Əla",AND(SUM(D27:E27)&gt;0.5,SUM(G27:H27)&lt;=0.2,H27&lt;=0.1),"Yaxşı",AND(SUM(D27:F27)&gt;0.5,H27&lt;=0.3),"Kafi",H27&lt;0.5,"Zəif",H27&gt;=0.5,"Çox zəif")</f>
        <v>-</v>
      </c>
    </row>
    <row r="28" ht="14.25" customHeight="1">
      <c r="A28" s="62"/>
      <c r="B28" s="71" t="s">
        <v>50</v>
      </c>
      <c r="C28" s="34">
        <f>COUNTIFS('Məlumatların daxil edilməsi'!$F$3:$F$180,"AZ",'Məlumatların daxil edilməsi'!$G$3:$G$180,"&gt;4",'Məlumatların daxil edilməsi'!$G$3:$G$180,"&lt;10")</f>
        <v>0</v>
      </c>
      <c r="D28" s="61" t="str">
        <f>IFERROR(COUNTIFS('Məlumatların daxil edilməsi'!$F$3:$F$180,"AZ",'Məlumatların daxil edilməsi'!$G$3:$G$180,"&gt;4",'Məlumatların daxil edilməsi'!$G$3:$G$180,"&lt;10",'Məlumatların daxil edilməsi'!$O$3:$O$180,D$1)/$C28,"")</f>
        <v/>
      </c>
      <c r="E28" s="61" t="str">
        <f>IFERROR(COUNTIFS('Məlumatların daxil edilməsi'!$F$3:$F$180,"AZ",'Məlumatların daxil edilməsi'!$G$3:$G$180,"&gt;4",'Məlumatların daxil edilməsi'!$G$3:$G$180,"&lt;10",'Məlumatların daxil edilməsi'!$O$3:$O$180,E$1)/$C28,"")</f>
        <v/>
      </c>
      <c r="F28" s="61" t="str">
        <f>IFERROR(COUNTIFS('Məlumatların daxil edilməsi'!$F$3:$F$180,"AZ",'Məlumatların daxil edilməsi'!$G$3:$G$180,"&gt;4",'Məlumatların daxil edilməsi'!$G$3:$G$180,"&lt;10",'Məlumatların daxil edilməsi'!$O$3:$O$180,F$1)/$C28,"")</f>
        <v/>
      </c>
      <c r="G28" s="61" t="str">
        <f>IFERROR(COUNTIFS('Məlumatların daxil edilməsi'!$F$3:$F$180,"AZ",'Məlumatların daxil edilməsi'!$G$3:$G$180,"&gt;4",'Məlumatların daxil edilməsi'!$G$3:$G$180,"&lt;10",'Məlumatların daxil edilməsi'!$O$3:$O$180,G$1)/$C28,"")</f>
        <v/>
      </c>
      <c r="H28" s="61" t="str">
        <f>IFERROR(COUNTIFS('Məlumatların daxil edilməsi'!$F$3:$F$180,"AZ",'Məlumatların daxil edilməsi'!$G$3:$G$180,"&gt;4",'Məlumatların daxil edilməsi'!$G$3:$G$180,"&lt;10",'Məlumatların daxil edilməsi'!$O$3:$O$180,H$1)/$C28,"")</f>
        <v/>
      </c>
      <c r="I28" s="46" t="str">
        <f t="array" ref="I28">IFS(SUM(D28:H28)=0,"-",AND(D28&gt;=0.7,H28=0),"Əla",AND(SUM(D28:E28)&gt;0.5,SUM(G28:H28)&lt;=0.2,H28&lt;=0.1),"Yaxşı",AND(SUM(D28:F28)&gt;0.5,H28&lt;=0.3),"Kafi",H28&lt;0.5,"Zəif",H28&gt;=0.5,"Çox zəif")</f>
        <v>-</v>
      </c>
    </row>
    <row r="29" ht="14.25" customHeight="1">
      <c r="A29" s="62"/>
      <c r="B29" s="71" t="s">
        <v>51</v>
      </c>
      <c r="C29" s="34">
        <f>COUNTIFS('Məlumatların daxil edilməsi'!$F$3:$F$180,"AZ",'Məlumatların daxil edilməsi'!$G$3:$G$180,"&gt;9")</f>
        <v>0</v>
      </c>
      <c r="D29" s="61" t="str">
        <f>IFERROR(COUNTIFS('Məlumatların daxil edilməsi'!$F$3:$F$180,"AZ",'Məlumatların daxil edilməsi'!$G$3:$G$180,"&gt;9",'Məlumatların daxil edilməsi'!$O$3:$O$180,D$1)/$C29,"")</f>
        <v/>
      </c>
      <c r="E29" s="61" t="str">
        <f>IFERROR(COUNTIFS('Məlumatların daxil edilməsi'!$F$3:$F$180,"AZ",'Məlumatların daxil edilməsi'!$G$3:$G$180,"&gt;9",'Məlumatların daxil edilməsi'!$O$3:$O$180,E$1)/$C29,"")</f>
        <v/>
      </c>
      <c r="F29" s="61" t="str">
        <f>IFERROR(COUNTIFS('Məlumatların daxil edilməsi'!$F$3:$F$180,"AZ",'Məlumatların daxil edilməsi'!$G$3:$G$180,"&gt;9",'Məlumatların daxil edilməsi'!$O$3:$O$180,F$1)/$C29,"")</f>
        <v/>
      </c>
      <c r="G29" s="61" t="str">
        <f>IFERROR(COUNTIFS('Məlumatların daxil edilməsi'!$F$3:$F$180,"AZ",'Məlumatların daxil edilməsi'!$G$3:$G$180,"&gt;9",'Məlumatların daxil edilməsi'!$O$3:$O$180,G$1)/$C29,"")</f>
        <v/>
      </c>
      <c r="H29" s="61" t="str">
        <f>IFERROR(COUNTIFS('Məlumatların daxil edilməsi'!$F$3:$F$180,"AZ",'Məlumatların daxil edilməsi'!$G$3:$G$180,"&gt;9",'Məlumatların daxil edilməsi'!$O$3:$O$180,H$1)/$C29,"")</f>
        <v/>
      </c>
      <c r="I29" s="46" t="str">
        <f t="array" ref="I29">IFS(SUM(D29:H29)=0,"-",AND(D29&gt;=0.7,H29=0),"Əla",AND(SUM(D29:E29)&gt;0.5,SUM(G29:H29)&lt;=0.2,H29&lt;=0.1),"Yaxşı",AND(SUM(D29:F29)&gt;0.5,H29&lt;=0.3),"Kafi",H29&lt;0.5,"Zəif",H29&gt;=0.5,"Çox zəif")</f>
        <v>-</v>
      </c>
    </row>
    <row r="30" ht="14.25" customHeight="1">
      <c r="A30" s="64"/>
      <c r="B30" s="79" t="s">
        <v>45</v>
      </c>
      <c r="C30" s="48">
        <f>SUM(C27:C29)</f>
        <v>0</v>
      </c>
      <c r="D30" s="66" t="str">
        <f>IFERROR(COUNTIFS('Məlumatların daxil edilməsi'!$F$3:$F$180,"AZ",'Məlumatların daxil edilməsi'!$O$3:$O$180,D$1)/$C30,"")</f>
        <v/>
      </c>
      <c r="E30" s="66" t="str">
        <f>IFERROR(COUNTIFS('Məlumatların daxil edilməsi'!$F$3:$F$180,"AZ",'Məlumatların daxil edilməsi'!$O$3:$O$180,E$1)/$C30,"")</f>
        <v/>
      </c>
      <c r="F30" s="66" t="str">
        <f>IFERROR(COUNTIFS('Məlumatların daxil edilməsi'!$F$3:$F$180,"AZ",'Məlumatların daxil edilməsi'!$O$3:$O$180,F$1)/$C30,"")</f>
        <v/>
      </c>
      <c r="G30" s="66" t="str">
        <f>IFERROR(COUNTIFS('Məlumatların daxil edilməsi'!$F$3:$F$180,"AZ",'Məlumatların daxil edilməsi'!$O$3:$O$180,G$1)/$C30,"")</f>
        <v/>
      </c>
      <c r="H30" s="66" t="str">
        <f>IFERROR(COUNTIFS('Məlumatların daxil edilməsi'!$F$3:$F$180,"AZ",'Məlumatların daxil edilməsi'!$O$3:$O$180,H$1)/$C30,"")</f>
        <v/>
      </c>
      <c r="I30" s="46" t="str">
        <f t="array" ref="I30">IFS(SUM(D30:H30)=0,"-",AND(D30&gt;=0.7,H30=0),"Əla",AND(SUM(D30:E30)&gt;0.5,SUM(G30:H30)&lt;=0.2,H30&lt;=0.1),"Yaxşı",AND(SUM(D30:F30)&gt;0.5,H30&lt;=0.3),"Kafi",H30&lt;0.5,"Zəif",H30&gt;=0.5,"Çox zəif")</f>
        <v>-</v>
      </c>
    </row>
    <row r="31" ht="14.25" customHeight="1">
      <c r="J31" s="99"/>
    </row>
    <row r="32" ht="14.25" customHeight="1">
      <c r="J32" s="62"/>
    </row>
    <row r="33" ht="14.25" customHeight="1">
      <c r="J33" s="62"/>
    </row>
    <row r="34" ht="14.25" customHeight="1">
      <c r="J34" s="62"/>
    </row>
    <row r="35" ht="14.25" customHeight="1">
      <c r="J35" s="62"/>
    </row>
    <row r="36" ht="14.25" customHeight="1">
      <c r="J36" s="64"/>
    </row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A6"/>
    <mergeCell ref="A7:A12"/>
    <mergeCell ref="A13:A18"/>
    <mergeCell ref="A19:A24"/>
    <mergeCell ref="A25:A30"/>
    <mergeCell ref="J31:J36"/>
  </mergeCells>
  <conditionalFormatting sqref="I2 I8 I14 I20 I26">
    <cfRule type="cellIs" dxfId="8" priority="1" operator="equal">
      <formula>"-"</formula>
    </cfRule>
  </conditionalFormatting>
  <conditionalFormatting sqref="I2 I8 I14 I20 I26">
    <cfRule type="cellIs" dxfId="9" priority="2" operator="equal">
      <formula>"Çox zəif"</formula>
    </cfRule>
  </conditionalFormatting>
  <conditionalFormatting sqref="I3:I6">
    <cfRule type="cellIs" dxfId="0" priority="3" operator="equal">
      <formula>"Zəif"</formula>
    </cfRule>
  </conditionalFormatting>
  <conditionalFormatting sqref="I3:I6">
    <cfRule type="cellIs" dxfId="1" priority="4" operator="equal">
      <formula>"Əla"</formula>
    </cfRule>
  </conditionalFormatting>
  <conditionalFormatting sqref="I3:I6">
    <cfRule type="cellIs" dxfId="2" priority="5" operator="equal">
      <formula>"Çox zəif"</formula>
    </cfRule>
  </conditionalFormatting>
  <conditionalFormatting sqref="I2:I6 I8 I14 I20 I26">
    <cfRule type="cellIs" dxfId="7" priority="6" operator="equal">
      <formula>"Kafi"</formula>
    </cfRule>
  </conditionalFormatting>
  <conditionalFormatting sqref="I3:I6">
    <cfRule type="cellIs" dxfId="3" priority="7" operator="equal">
      <formula>"-"</formula>
    </cfRule>
  </conditionalFormatting>
  <conditionalFormatting sqref="I3:I6">
    <cfRule type="cellIs" dxfId="4" priority="8" operator="equal">
      <formula>"Yaxşı"</formula>
    </cfRule>
  </conditionalFormatting>
  <conditionalFormatting sqref="I21:I24">
    <cfRule type="cellIs" dxfId="0" priority="9" operator="equal">
      <formula>"Zəif"</formula>
    </cfRule>
  </conditionalFormatting>
  <conditionalFormatting sqref="I21:I24">
    <cfRule type="cellIs" dxfId="1" priority="10" operator="equal">
      <formula>"Əla"</formula>
    </cfRule>
  </conditionalFormatting>
  <conditionalFormatting sqref="I21:I24">
    <cfRule type="cellIs" dxfId="2" priority="11" operator="equal">
      <formula>"Çox zəif"</formula>
    </cfRule>
  </conditionalFormatting>
  <conditionalFormatting sqref="I21:I24">
    <cfRule type="cellIs" dxfId="7" priority="12" operator="equal">
      <formula>"Kafi"</formula>
    </cfRule>
  </conditionalFormatting>
  <conditionalFormatting sqref="I21:I24">
    <cfRule type="cellIs" dxfId="3" priority="13" operator="equal">
      <formula>"-"</formula>
    </cfRule>
  </conditionalFormatting>
  <conditionalFormatting sqref="I21:I24">
    <cfRule type="cellIs" dxfId="4" priority="14" operator="equal">
      <formula>"Yaxşı"</formula>
    </cfRule>
  </conditionalFormatting>
  <conditionalFormatting sqref="I27:I30">
    <cfRule type="cellIs" dxfId="0" priority="15" operator="equal">
      <formula>"Zəif"</formula>
    </cfRule>
  </conditionalFormatting>
  <conditionalFormatting sqref="I27:I30">
    <cfRule type="cellIs" dxfId="1" priority="16" operator="equal">
      <formula>"Əla"</formula>
    </cfRule>
  </conditionalFormatting>
  <conditionalFormatting sqref="I27:I30">
    <cfRule type="cellIs" dxfId="2" priority="17" operator="equal">
      <formula>"Çox zəif"</formula>
    </cfRule>
  </conditionalFormatting>
  <conditionalFormatting sqref="I27:I30">
    <cfRule type="cellIs" dxfId="7" priority="18" operator="equal">
      <formula>"Kafi"</formula>
    </cfRule>
  </conditionalFormatting>
  <conditionalFormatting sqref="I27:I30">
    <cfRule type="cellIs" dxfId="3" priority="19" operator="equal">
      <formula>"-"</formula>
    </cfRule>
  </conditionalFormatting>
  <conditionalFormatting sqref="I27:I30">
    <cfRule type="cellIs" dxfId="4" priority="20" operator="equal">
      <formula>"Yaxşı"</formula>
    </cfRule>
  </conditionalFormatting>
  <conditionalFormatting sqref="I9:I12">
    <cfRule type="cellIs" dxfId="0" priority="21" operator="equal">
      <formula>"Zəif"</formula>
    </cfRule>
  </conditionalFormatting>
  <conditionalFormatting sqref="I9:I12">
    <cfRule type="cellIs" dxfId="1" priority="22" operator="equal">
      <formula>"Əla"</formula>
    </cfRule>
  </conditionalFormatting>
  <conditionalFormatting sqref="I9:I12">
    <cfRule type="cellIs" dxfId="2" priority="23" operator="equal">
      <formula>"Çox zəif"</formula>
    </cfRule>
  </conditionalFormatting>
  <conditionalFormatting sqref="I9:I12">
    <cfRule type="cellIs" dxfId="7" priority="24" operator="equal">
      <formula>"Kafi"</formula>
    </cfRule>
  </conditionalFormatting>
  <conditionalFormatting sqref="I9:I12">
    <cfRule type="cellIs" dxfId="3" priority="25" operator="equal">
      <formula>"-"</formula>
    </cfRule>
  </conditionalFormatting>
  <conditionalFormatting sqref="I9:I12">
    <cfRule type="cellIs" dxfId="4" priority="26" operator="equal">
      <formula>"Yaxşı"</formula>
    </cfRule>
  </conditionalFormatting>
  <conditionalFormatting sqref="I15:I18">
    <cfRule type="cellIs" dxfId="0" priority="27" operator="equal">
      <formula>"Zəif"</formula>
    </cfRule>
  </conditionalFormatting>
  <conditionalFormatting sqref="I15:I18">
    <cfRule type="cellIs" dxfId="1" priority="28" operator="equal">
      <formula>"Əla"</formula>
    </cfRule>
  </conditionalFormatting>
  <conditionalFormatting sqref="I15:I18">
    <cfRule type="cellIs" dxfId="2" priority="29" operator="equal">
      <formula>"Çox zəif"</formula>
    </cfRule>
  </conditionalFormatting>
  <conditionalFormatting sqref="I15:I18">
    <cfRule type="cellIs" dxfId="7" priority="30" operator="equal">
      <formula>"Kafi"</formula>
    </cfRule>
  </conditionalFormatting>
  <conditionalFormatting sqref="I15:I18">
    <cfRule type="cellIs" dxfId="3" priority="31" operator="equal">
      <formula>"-"</formula>
    </cfRule>
  </conditionalFormatting>
  <conditionalFormatting sqref="I15:I18">
    <cfRule type="cellIs" dxfId="4" priority="32" operator="equal">
      <formula>"Yaxşı"</formula>
    </cfRule>
  </conditionalFormatting>
  <printOptions/>
  <pageMargins bottom="0.75" footer="0.0" header="0.0" left="0.7" right="0.7" top="0.75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63"/>
    <col customWidth="1" min="2" max="2" width="12.88"/>
    <col customWidth="1" min="3" max="3" width="11.13"/>
    <col customWidth="1" min="4" max="8" width="6.75"/>
    <col customWidth="1" min="9" max="9" width="11.13"/>
    <col customWidth="1" min="10" max="26" width="10.5"/>
  </cols>
  <sheetData>
    <row r="1" ht="14.25" customHeight="1">
      <c r="A1" s="58" t="s">
        <v>39</v>
      </c>
      <c r="B1" s="54" t="s">
        <v>53</v>
      </c>
      <c r="C1" s="55" t="s">
        <v>37</v>
      </c>
      <c r="D1" s="56">
        <v>5.0</v>
      </c>
      <c r="E1" s="56">
        <v>4.0</v>
      </c>
      <c r="F1" s="56">
        <v>3.0</v>
      </c>
      <c r="G1" s="56">
        <v>2.0</v>
      </c>
      <c r="H1" s="56">
        <v>1.0</v>
      </c>
      <c r="I1" s="57"/>
    </row>
    <row r="2" ht="14.25" customHeight="1">
      <c r="A2" s="62"/>
      <c r="B2" s="59" t="s">
        <v>46</v>
      </c>
      <c r="C2" s="60" t="s">
        <v>54</v>
      </c>
      <c r="D2" s="61" t="s">
        <v>55</v>
      </c>
      <c r="E2" s="34" t="s">
        <v>56</v>
      </c>
      <c r="F2" s="34" t="s">
        <v>57</v>
      </c>
      <c r="G2" s="34" t="s">
        <v>58</v>
      </c>
      <c r="H2" s="34" t="s">
        <v>59</v>
      </c>
      <c r="I2" s="29" t="s">
        <v>48</v>
      </c>
    </row>
    <row r="3" ht="14.25" customHeight="1">
      <c r="A3" s="62"/>
      <c r="B3" s="63" t="s">
        <v>49</v>
      </c>
      <c r="C3" s="34">
        <f>COUNTIFS('Məlumatların daxil edilməsi'!$F$3:$F$180,"İng",'Məlumatların daxil edilməsi'!$G$3:$G$180,"&lt;5")</f>
        <v>0</v>
      </c>
      <c r="D3" s="61" t="str">
        <f>IFERROR(COUNTIFS('Məlumatların daxil edilməsi'!$F$3:$F$180,"İng",'Məlumatların daxil edilməsi'!$G$3:$G$180,"&lt;5",'Məlumatların daxil edilməsi'!$K$3:$K$180,D$1)/$C3,"")</f>
        <v/>
      </c>
      <c r="E3" s="61" t="str">
        <f>IFERROR(COUNTIFS('Məlumatların daxil edilməsi'!$F$3:$F$180,"İng",'Məlumatların daxil edilməsi'!$G$3:$G$180,"&lt;5",'Məlumatların daxil edilməsi'!$K$3:$K$180,E$1)/$C3,"")</f>
        <v/>
      </c>
      <c r="F3" s="61" t="str">
        <f>IFERROR(COUNTIFS('Məlumatların daxil edilməsi'!$F$3:$F$180,"İng",'Məlumatların daxil edilməsi'!$G$3:$G$180,"&lt;5",'Məlumatların daxil edilməsi'!$K$3:$K$180,F$1)/$C3,"")</f>
        <v/>
      </c>
      <c r="G3" s="61" t="str">
        <f>IFERROR(COUNTIFS('Məlumatların daxil edilməsi'!$F$3:$F$180,"İng",'Məlumatların daxil edilməsi'!$G$3:$G$180,"&lt;5",'Məlumatların daxil edilməsi'!$K$3:$K$180,G$1)/$C3,"")</f>
        <v/>
      </c>
      <c r="H3" s="61" t="str">
        <f>IFERROR(COUNTIFS('Məlumatların daxil edilməsi'!$F$3:$F$180,"İng",'Məlumatların daxil edilməsi'!$G$3:$G$180,"&lt;5",'Məlumatların daxil edilməsi'!$K$3:$K$180,H$1)/$C3,"")</f>
        <v/>
      </c>
      <c r="I3" s="46" t="str">
        <f t="array" ref="I3">IFS(SUM(D3:H3)=0,"-",AND(D3&gt;=0.7,H3=0),"Əla",AND(SUM(D3:E3)&gt;0.5,SUM(G3:H3)&lt;=0.2,H3&lt;=0.1),"Yaxşı",AND(SUM(D3:F3)&gt;0.5,H3&lt;=0.3),"Kafi",H3&lt;0.5,"Zəif",H3&gt;=0.5,"Çox zəif")</f>
        <v>-</v>
      </c>
    </row>
    <row r="4" ht="14.25" customHeight="1">
      <c r="A4" s="62"/>
      <c r="B4" s="63" t="s">
        <v>50</v>
      </c>
      <c r="C4" s="34">
        <f>COUNTIFS('Məlumatların daxil edilməsi'!$F$3:$F$180,"İng",'Məlumatların daxil edilməsi'!$G$3:$G$180,"&gt;4",'Məlumatların daxil edilməsi'!$G$3:$G$180,"&lt;10")</f>
        <v>0</v>
      </c>
      <c r="D4" s="61" t="str">
        <f>IFERROR(COUNTIFS('Məlumatların daxil edilməsi'!$F$3:$F$180,"İng",'Məlumatların daxil edilməsi'!$G$3:$G$180,"&gt;4",'Məlumatların daxil edilməsi'!$G$3:$G$180,"&lt;10",'Məlumatların daxil edilməsi'!$K$3:$K$180,D$1)/$C4,"")</f>
        <v/>
      </c>
      <c r="E4" s="61" t="str">
        <f>IFERROR(COUNTIFS('Məlumatların daxil edilməsi'!$F$3:$F$180,"İng",'Məlumatların daxil edilməsi'!$G$3:$G$180,"&gt;4",'Məlumatların daxil edilməsi'!$G$3:$G$180,"&lt;10",'Məlumatların daxil edilməsi'!$K$3:$K$180,E$1)/$C4,"")</f>
        <v/>
      </c>
      <c r="F4" s="61" t="str">
        <f>IFERROR(COUNTIFS('Məlumatların daxil edilməsi'!$F$3:$F$180,"İng",'Məlumatların daxil edilməsi'!$G$3:$G$180,"&gt;4",'Məlumatların daxil edilməsi'!$G$3:$G$180,"&lt;10",'Məlumatların daxil edilməsi'!$K$3:$K$180,F$1)/$C4,"")</f>
        <v/>
      </c>
      <c r="G4" s="61" t="str">
        <f>IFERROR(COUNTIFS('Məlumatların daxil edilməsi'!$F$3:$F$180,"İng",'Məlumatların daxil edilməsi'!$G$3:$G$180,"&gt;4",'Məlumatların daxil edilməsi'!$G$3:$G$180,"&lt;10",'Məlumatların daxil edilməsi'!$K$3:$K$180,G$1)/$C4,"")</f>
        <v/>
      </c>
      <c r="H4" s="61" t="str">
        <f>IFERROR(COUNTIFS('Məlumatların daxil edilməsi'!$F$3:$F$180,"İng",'Məlumatların daxil edilməsi'!$G$3:$G$180,"&gt;4",'Məlumatların daxil edilməsi'!$G$3:$G$180,"&lt;10",'Məlumatların daxil edilməsi'!$K$3:$K$180,H$1)/$C4,"")</f>
        <v/>
      </c>
      <c r="I4" s="46" t="str">
        <f t="array" ref="I4">IFS(SUM(D4:H4)=0,"-",AND(D4&gt;=0.7,H4=0),"Əla",AND(SUM(D4:E4)&gt;0.5,SUM(G4:H4)&lt;=0.2,H4&lt;=0.1),"Yaxşı",AND(SUM(D4:F4)&gt;0.5,H4&lt;=0.3),"Kafi",H4&lt;0.5,"Zəif",H4&gt;=0.5,"Çox zəif")</f>
        <v>-</v>
      </c>
    </row>
    <row r="5" ht="14.25" customHeight="1">
      <c r="A5" s="62"/>
      <c r="B5" s="63" t="s">
        <v>51</v>
      </c>
      <c r="C5" s="34">
        <f>COUNTIFS('Məlumatların daxil edilməsi'!$F$3:$F$180,"İng",'Məlumatların daxil edilməsi'!$G$3:$G$180,"&gt;9")</f>
        <v>0</v>
      </c>
      <c r="D5" s="61" t="str">
        <f>IFERROR(COUNTIFS('Məlumatların daxil edilməsi'!$F$3:$F$180,"İng",'Məlumatların daxil edilməsi'!$G$3:$G$180,"&gt;9",'Məlumatların daxil edilməsi'!$K$3:$K$180,D$1)/$C5,"")</f>
        <v/>
      </c>
      <c r="E5" s="61" t="str">
        <f>IFERROR(COUNTIFS('Məlumatların daxil edilməsi'!$F$3:$F$180,"İng",'Məlumatların daxil edilməsi'!$G$3:$G$180,"&gt;9",'Məlumatların daxil edilməsi'!$K$3:$K$180,E$1)/$C5,"")</f>
        <v/>
      </c>
      <c r="F5" s="61" t="str">
        <f>IFERROR(COUNTIFS('Məlumatların daxil edilməsi'!$F$3:$F$180,"İng",'Məlumatların daxil edilməsi'!$G$3:$G$180,"&gt;9",'Məlumatların daxil edilməsi'!$K$3:$K$180,F$1)/$C5,"")</f>
        <v/>
      </c>
      <c r="G5" s="61" t="str">
        <f>IFERROR(COUNTIFS('Məlumatların daxil edilməsi'!$F$3:$F$180,"İng",'Məlumatların daxil edilməsi'!$G$3:$G$180,"&gt;9",'Məlumatların daxil edilməsi'!$K$3:$K$180,G$1)/$C5,"")</f>
        <v/>
      </c>
      <c r="H5" s="61" t="str">
        <f>IFERROR(COUNTIFS('Məlumatların daxil edilməsi'!$F$3:$F$180,"İng",'Məlumatların daxil edilməsi'!$G$3:$G$180,"&gt;9",'Məlumatların daxil edilməsi'!$K$3:$K$180,H$1)/$C5,"")</f>
        <v/>
      </c>
      <c r="I5" s="46" t="str">
        <f t="array" ref="I5">IFS(SUM(D5:H5)=0,"-",AND(D5&gt;=0.7,H5=0),"Əla",AND(SUM(D5:E5)&gt;0.5,SUM(G5:H5)&lt;=0.2,H5&lt;=0.1),"Yaxşı",AND(SUM(D5:F5)&gt;0.5,H5&lt;=0.3),"Kafi",H5&lt;0.5,"Zəif",H5&gt;=0.5,"Çox zəif")</f>
        <v>-</v>
      </c>
    </row>
    <row r="6" ht="14.25" customHeight="1">
      <c r="A6" s="64"/>
      <c r="B6" s="65" t="s">
        <v>45</v>
      </c>
      <c r="C6" s="48">
        <f>SUM(C3:C5)</f>
        <v>0</v>
      </c>
      <c r="D6" s="66" t="str">
        <f>IFERROR(COUNTIFS('Məlumatların daxil edilməsi'!$F$3:$F$180,"İng",'Məlumatların daxil edilməsi'!$K$3:$K$180,D$1)/$C6,"")</f>
        <v/>
      </c>
      <c r="E6" s="66" t="str">
        <f>IFERROR(COUNTIFS('Məlumatların daxil edilməsi'!$F$3:$F$180,"İng",'Məlumatların daxil edilməsi'!$K$3:$K$180,E$1)/$C6,"")</f>
        <v/>
      </c>
      <c r="F6" s="66" t="str">
        <f>IFERROR(COUNTIFS('Məlumatların daxil edilməsi'!$F$3:$F$180,"İng",'Məlumatların daxil edilməsi'!$K$3:$K$180,F$1)/$C6,"")</f>
        <v/>
      </c>
      <c r="G6" s="66" t="str">
        <f>IFERROR(COUNTIFS('Məlumatların daxil edilməsi'!$F$3:$F$180,"İng",'Məlumatların daxil edilməsi'!$K$3:$K$180,G$1)/$C6,"")</f>
        <v/>
      </c>
      <c r="H6" s="66" t="str">
        <f>IFERROR(COUNTIFS('Məlumatların daxil edilməsi'!$F$3:$F$180,"İng",'Məlumatların daxil edilməsi'!$K$3:$K$180,H$1)/$C6,"")</f>
        <v/>
      </c>
      <c r="I6" s="46" t="str">
        <f t="array" ref="I6">IFS(SUM(D6:H6)=0,"-",AND(D6&gt;=0.7,H6=0),"Əla",AND(SUM(D6:E6)&gt;0.5,SUM(G6:H6)&lt;=0.2,H6&lt;=0.1),"Yaxşı",AND(SUM(D6:F6)&gt;0.5,H6&lt;=0.3),"Kafi",H6&lt;0.5,"Zəif",H6&gt;=0.5,"Çox zəif")</f>
        <v>-</v>
      </c>
    </row>
    <row r="7" ht="14.25" customHeight="1">
      <c r="A7" s="58" t="s">
        <v>39</v>
      </c>
      <c r="B7" s="67" t="s">
        <v>60</v>
      </c>
      <c r="C7" s="55" t="s">
        <v>52</v>
      </c>
      <c r="D7" s="69"/>
      <c r="E7" s="69"/>
      <c r="F7" s="69"/>
      <c r="G7" s="69"/>
      <c r="H7" s="69"/>
      <c r="I7" s="70"/>
    </row>
    <row r="8" ht="14.25" customHeight="1">
      <c r="A8" s="62"/>
      <c r="B8" s="71" t="s">
        <v>46</v>
      </c>
      <c r="C8" s="60" t="s">
        <v>54</v>
      </c>
      <c r="D8" s="61" t="s">
        <v>55</v>
      </c>
      <c r="E8" s="34" t="s">
        <v>56</v>
      </c>
      <c r="F8" s="34" t="s">
        <v>57</v>
      </c>
      <c r="G8" s="34" t="s">
        <v>58</v>
      </c>
      <c r="H8" s="34" t="s">
        <v>59</v>
      </c>
      <c r="I8" s="29" t="s">
        <v>48</v>
      </c>
    </row>
    <row r="9" ht="14.25" customHeight="1">
      <c r="A9" s="62"/>
      <c r="B9" s="71" t="s">
        <v>49</v>
      </c>
      <c r="C9" s="34">
        <f>COUNTIFS('Məlumatların daxil edilməsi'!$F$3:$F$180,"İng",'Məlumatların daxil edilməsi'!$G$3:$G$180,"&lt;5")</f>
        <v>0</v>
      </c>
      <c r="D9" s="61" t="str">
        <f>IFERROR(COUNTIFS('Məlumatların daxil edilməsi'!$F$3:$F$180,"İng",'Məlumatların daxil edilməsi'!$G$3:$G$180,"&lt;5",'Məlumatların daxil edilməsi'!$L$3:$L$180,D$1)/$C9,"")</f>
        <v/>
      </c>
      <c r="E9" s="61" t="str">
        <f>IFERROR(COUNTIFS('Məlumatların daxil edilməsi'!$F$3:$F$180,"İng",'Məlumatların daxil edilməsi'!$G$3:$G$180,"&lt;5",'Məlumatların daxil edilməsi'!$L$3:$L$180,E$1)/$C9,"")</f>
        <v/>
      </c>
      <c r="F9" s="61" t="str">
        <f>IFERROR(COUNTIFS('Məlumatların daxil edilməsi'!$F$3:$F$180,"İng",'Məlumatların daxil edilməsi'!$G$3:$G$180,"&lt;5",'Məlumatların daxil edilməsi'!$L$3:$L$180,F$1)/$C9,"")</f>
        <v/>
      </c>
      <c r="G9" s="61" t="str">
        <f>IFERROR(COUNTIFS('Məlumatların daxil edilməsi'!$F$3:$F$180,"İng",'Məlumatların daxil edilməsi'!$G$3:$G$180,"&lt;5",'Məlumatların daxil edilməsi'!$L$3:$L$180,G$1)/$C9,"")</f>
        <v/>
      </c>
      <c r="H9" s="61" t="str">
        <f>IFERROR(COUNTIFS('Məlumatların daxil edilməsi'!$F$3:$F$180,"İng",'Məlumatların daxil edilməsi'!$G$3:$G$180,"&lt;5",'Məlumatların daxil edilməsi'!$L$3:$L$180,H$1)/$C9,"")</f>
        <v/>
      </c>
      <c r="I9" s="46" t="str">
        <f t="array" ref="I9">IFS(SUM(D9:H9)=0,"-",AND(D9&gt;=0.7,H9=0),"Əla",AND(SUM(D9:E9)&gt;0.5,SUM(G9:H9)&lt;=0.2,H9&lt;=0.1),"Yaxşı",AND(SUM(D9:F9)&gt;0.5,H9&lt;=0.3),"Kafi",H9&lt;0.5,"Zəif",H9&gt;=0.5,"Çox zəif")</f>
        <v>-</v>
      </c>
    </row>
    <row r="10" ht="14.25" customHeight="1">
      <c r="A10" s="62"/>
      <c r="B10" s="71" t="s">
        <v>50</v>
      </c>
      <c r="C10" s="34">
        <f>COUNTIFS('Məlumatların daxil edilməsi'!$F$3:$F$180,"İng",'Məlumatların daxil edilməsi'!$G$3:$G$180,"&gt;4",'Məlumatların daxil edilməsi'!$G$3:$G$180,"&lt;10")</f>
        <v>0</v>
      </c>
      <c r="D10" s="61" t="str">
        <f>IFERROR(COUNTIFS('Məlumatların daxil edilməsi'!$F$3:$F$180,"İng",'Məlumatların daxil edilməsi'!$G$3:$G$180,"&gt;4",'Məlumatların daxil edilməsi'!$G$3:$G$180,"&lt;10",'Məlumatların daxil edilməsi'!$L$3:$L$180,D$1)/$C10,"")</f>
        <v/>
      </c>
      <c r="E10" s="61" t="str">
        <f>IFERROR(COUNTIFS('Məlumatların daxil edilməsi'!$F$3:$F$180,"İng",'Məlumatların daxil edilməsi'!$G$3:$G$180,"&gt;4",'Məlumatların daxil edilməsi'!$G$3:$G$180,"&lt;10",'Məlumatların daxil edilməsi'!$L$3:$L$180,E$1)/$C10,"")</f>
        <v/>
      </c>
      <c r="F10" s="61" t="str">
        <f>IFERROR(COUNTIFS('Məlumatların daxil edilməsi'!$F$3:$F$180,"İng",'Məlumatların daxil edilməsi'!$G$3:$G$180,"&gt;4",'Məlumatların daxil edilməsi'!$G$3:$G$180,"&lt;10",'Məlumatların daxil edilməsi'!$L$3:$L$180,F$1)/$C10,"")</f>
        <v/>
      </c>
      <c r="G10" s="61" t="str">
        <f>IFERROR(COUNTIFS('Məlumatların daxil edilməsi'!$F$3:$F$180,"İng",'Məlumatların daxil edilməsi'!$G$3:$G$180,"&gt;4",'Məlumatların daxil edilməsi'!$G$3:$G$180,"&lt;10",'Məlumatların daxil edilməsi'!$L$3:$L$180,G$1)/$C10,"")</f>
        <v/>
      </c>
      <c r="H10" s="61" t="str">
        <f>IFERROR(COUNTIFS('Məlumatların daxil edilməsi'!$F$3:$F$180,"İng",'Məlumatların daxil edilməsi'!$G$3:$G$180,"&gt;4",'Məlumatların daxil edilməsi'!$G$3:$G$180,"&lt;10",'Məlumatların daxil edilməsi'!$L$3:$L$180,H$1)/$C10,"")</f>
        <v/>
      </c>
      <c r="I10" s="46" t="str">
        <f t="array" ref="I10">IFS(SUM(D10:H10)=0,"-",AND(D10&gt;=0.7,H10=0),"Əla",AND(SUM(D10:E10)&gt;0.5,SUM(G10:H10)&lt;=0.2,H10&lt;=0.1),"Yaxşı",AND(SUM(D10:F10)&gt;0.5,H10&lt;=0.3),"Kafi",H10&lt;0.5,"Zəif",H10&gt;=0.5,"Çox zəif")</f>
        <v>-</v>
      </c>
    </row>
    <row r="11" ht="14.25" customHeight="1">
      <c r="A11" s="62"/>
      <c r="B11" s="71" t="s">
        <v>51</v>
      </c>
      <c r="C11" s="34">
        <f>COUNTIFS('Məlumatların daxil edilməsi'!$F$3:$F$180,"İng",'Məlumatların daxil edilməsi'!$G$3:$G$180,"&gt;9")</f>
        <v>0</v>
      </c>
      <c r="D11" s="61" t="str">
        <f>IFERROR(COUNTIFS('Məlumatların daxil edilməsi'!$F$3:$F$180,"İng",'Məlumatların daxil edilməsi'!$G$3:$G$180,"&gt;9",'Məlumatların daxil edilməsi'!$L$3:$L$180,D$1)/$C11,"")</f>
        <v/>
      </c>
      <c r="E11" s="61" t="str">
        <f>IFERROR(COUNTIFS('Məlumatların daxil edilməsi'!$F$3:$F$180,"İng",'Məlumatların daxil edilməsi'!$G$3:$G$180,"&gt;9",'Məlumatların daxil edilməsi'!$L$3:$L$180,E$1)/$C11,"")</f>
        <v/>
      </c>
      <c r="F11" s="61" t="str">
        <f>IFERROR(COUNTIFS('Məlumatların daxil edilməsi'!$F$3:$F$180,"İng",'Məlumatların daxil edilməsi'!$G$3:$G$180,"&gt;9",'Məlumatların daxil edilməsi'!$L$3:$L$180,F$1)/$C11,"")</f>
        <v/>
      </c>
      <c r="G11" s="61" t="str">
        <f>IFERROR(COUNTIFS('Məlumatların daxil edilməsi'!$F$3:$F$180,"İng",'Məlumatların daxil edilməsi'!$G$3:$G$180,"&gt;9",'Məlumatların daxil edilməsi'!$L$3:$L$180,G$1)/$C11,"")</f>
        <v/>
      </c>
      <c r="H11" s="61" t="str">
        <f>IFERROR(COUNTIFS('Məlumatların daxil edilməsi'!$F$3:$F$180,"İng",'Məlumatların daxil edilməsi'!$G$3:$G$180,"&gt;9",'Məlumatların daxil edilməsi'!$L$3:$L$180,H$1)/$C11,"")</f>
        <v/>
      </c>
      <c r="I11" s="46" t="str">
        <f t="array" ref="I11">IFS(SUM(D11:H11)=0,"-",AND(D11&gt;=0.7,H11=0),"Əla",AND(SUM(D11:E11)&gt;0.5,SUM(G11:H11)&lt;=0.2,H11&lt;=0.1),"Yaxşı",AND(SUM(D11:F11)&gt;0.5,H11&lt;=0.3),"Kafi",H11&lt;0.5,"Zəif",H11&gt;=0.5,"Çox zəif")</f>
        <v>-</v>
      </c>
    </row>
    <row r="12" ht="14.25" customHeight="1">
      <c r="A12" s="64"/>
      <c r="B12" s="72" t="s">
        <v>45</v>
      </c>
      <c r="C12" s="73">
        <f>SUM(C9:C11)</f>
        <v>0</v>
      </c>
      <c r="D12" s="66" t="str">
        <f>IFERROR(COUNTIFS('Məlumatların daxil edilməsi'!$F$3:$F$180,"İng",'Məlumatların daxil edilməsi'!$L$3:$L$180,D$1)/$C12,"")</f>
        <v/>
      </c>
      <c r="E12" s="66" t="str">
        <f>IFERROR(COUNTIFS('Məlumatların daxil edilməsi'!$F$3:$F$180,"İng",'Məlumatların daxil edilməsi'!$L$3:$L$180,E$1)/$C12,"")</f>
        <v/>
      </c>
      <c r="F12" s="66" t="str">
        <f>IFERROR(COUNTIFS('Məlumatların daxil edilməsi'!$F$3:$F$180,"İng",'Məlumatların daxil edilməsi'!$L$3:$L$180,F$1)/$C12,"")</f>
        <v/>
      </c>
      <c r="G12" s="66" t="str">
        <f>IFERROR(COUNTIFS('Məlumatların daxil edilməsi'!$F$3:$F$180,"İng",'Məlumatların daxil edilməsi'!$L$3:$L$180,G$1)/$C12,"")</f>
        <v/>
      </c>
      <c r="H12" s="66" t="str">
        <f>IFERROR(COUNTIFS('Məlumatların daxil edilməsi'!$F$3:$F$180,"İng",'Məlumatların daxil edilməsi'!$L$3:$L$180,H$1)/$C12,"")</f>
        <v/>
      </c>
      <c r="I12" s="46" t="str">
        <f t="array" ref="I12">IFS(SUM(D12:H12)=0,"-",AND(D12&gt;=0.7,H12=0),"Əla",AND(SUM(D12:E12)&gt;0.5,SUM(G12:H12)&lt;=0.2,H12&lt;=0.1),"Yaxşı",AND(SUM(D12:F12)&gt;0.5,H12&lt;=0.3),"Kafi",H12&lt;0.5,"Zəif",H12&gt;=0.5,"Çox zəif")</f>
        <v>-</v>
      </c>
    </row>
    <row r="13" ht="14.25" customHeight="1">
      <c r="A13" s="58" t="s">
        <v>39</v>
      </c>
      <c r="B13" s="67" t="s">
        <v>85</v>
      </c>
      <c r="C13" s="55">
        <v>1.3</v>
      </c>
      <c r="D13" s="69"/>
      <c r="E13" s="69"/>
      <c r="F13" s="69"/>
      <c r="G13" s="69"/>
      <c r="H13" s="69"/>
      <c r="I13" s="70"/>
    </row>
    <row r="14" ht="14.25" customHeight="1">
      <c r="A14" s="62"/>
      <c r="B14" s="71" t="s">
        <v>46</v>
      </c>
      <c r="C14" s="60" t="s">
        <v>54</v>
      </c>
      <c r="D14" s="61" t="s">
        <v>55</v>
      </c>
      <c r="E14" s="34" t="s">
        <v>56</v>
      </c>
      <c r="F14" s="34" t="s">
        <v>57</v>
      </c>
      <c r="G14" s="34" t="s">
        <v>58</v>
      </c>
      <c r="H14" s="34" t="s">
        <v>59</v>
      </c>
      <c r="I14" s="29" t="s">
        <v>48</v>
      </c>
    </row>
    <row r="15" ht="14.25" customHeight="1">
      <c r="A15" s="62"/>
      <c r="B15" s="71" t="s">
        <v>49</v>
      </c>
      <c r="C15" s="34">
        <f>COUNTIFS('Məlumatların daxil edilməsi'!$F$3:$F$180,"İng",'Məlumatların daxil edilməsi'!$G$3:$G$180,"&lt;5")</f>
        <v>0</v>
      </c>
      <c r="D15" s="61" t="str">
        <f>IFERROR(COUNTIFS('Məlumatların daxil edilməsi'!$F$3:$F$180,"İng",'Məlumatların daxil edilməsi'!$G$3:$G$180,"&lt;5",'Məlumatların daxil edilməsi'!$M$3:$M$180,D$1)/$C15,"")</f>
        <v/>
      </c>
      <c r="E15" s="61" t="str">
        <f>IFERROR(COUNTIFS('Məlumatların daxil edilməsi'!$F$3:$F$180,"İng",'Məlumatların daxil edilməsi'!$G$3:$G$180,"&lt;5",'Məlumatların daxil edilməsi'!$M$3:$M$180,E$1)/$C15,"")</f>
        <v/>
      </c>
      <c r="F15" s="61" t="str">
        <f>IFERROR(COUNTIFS('Məlumatların daxil edilməsi'!$F$3:$F$180,"İng",'Məlumatların daxil edilməsi'!$G$3:$G$180,"&lt;5",'Məlumatların daxil edilməsi'!$M$3:$M$180,F$1)/$C15,"")</f>
        <v/>
      </c>
      <c r="G15" s="61" t="str">
        <f>IFERROR(COUNTIFS('Məlumatların daxil edilməsi'!$F$3:$F$180,"İng",'Məlumatların daxil edilməsi'!$G$3:$G$180,"&lt;5",'Məlumatların daxil edilməsi'!$M$3:$M$180,G$1)/$C15,"")</f>
        <v/>
      </c>
      <c r="H15" s="61" t="str">
        <f>IFERROR(COUNTIFS('Məlumatların daxil edilməsi'!$F$3:$F$180,"İng",'Məlumatların daxil edilməsi'!$G$3:$G$180,"&lt;5",'Məlumatların daxil edilməsi'!$M$3:$M$180,H$1)/$C15,"")</f>
        <v/>
      </c>
      <c r="I15" s="46" t="str">
        <f t="array" ref="I15">IFS(SUM(D15:H15)=0,"-",AND(D15&gt;=0.7,H15=0),"Əla",AND(SUM(D15:E15)&gt;0.5,SUM(G15:H15)&lt;=0.2,H15&lt;=0.1),"Yaxşı",AND(SUM(D15:F15)&gt;0.5,H15&lt;=0.3),"Kafi",H15&lt;0.5,"Zəif",H15&gt;=0.5,"Çox zəif")</f>
        <v>-</v>
      </c>
    </row>
    <row r="16" ht="14.25" customHeight="1">
      <c r="A16" s="62"/>
      <c r="B16" s="71" t="s">
        <v>50</v>
      </c>
      <c r="C16" s="34">
        <f>COUNTIFS('Məlumatların daxil edilməsi'!$F$3:$F$180,"İng",'Məlumatların daxil edilməsi'!$G$3:$G$180,"&gt;4",'Məlumatların daxil edilməsi'!$G$3:$G$180,"&lt;10")</f>
        <v>0</v>
      </c>
      <c r="D16" s="61" t="str">
        <f>IFERROR(COUNTIFS('Məlumatların daxil edilməsi'!$F$3:$F$180,"İng",'Məlumatların daxil edilməsi'!$G$3:$G$180,"&gt;4",'Məlumatların daxil edilməsi'!$G$3:$G$180,"&lt;10",'Məlumatların daxil edilməsi'!$M$3:$M$180,D$1)/$C16,"")</f>
        <v/>
      </c>
      <c r="E16" s="61" t="str">
        <f>IFERROR(COUNTIFS('Məlumatların daxil edilməsi'!$F$3:$F$180,"İng",'Məlumatların daxil edilməsi'!$G$3:$G$180,"&gt;4",'Məlumatların daxil edilməsi'!$G$3:$G$180,"&lt;10",'Məlumatların daxil edilməsi'!$M$3:$M$180,E$1)/$C16,"")</f>
        <v/>
      </c>
      <c r="F16" s="61" t="str">
        <f>IFERROR(COUNTIFS('Məlumatların daxil edilməsi'!$F$3:$F$180,"İng",'Məlumatların daxil edilməsi'!$G$3:$G$180,"&gt;4",'Məlumatların daxil edilməsi'!$G$3:$G$180,"&lt;10",'Məlumatların daxil edilməsi'!$M$3:$M$180,F$1)/$C16,"")</f>
        <v/>
      </c>
      <c r="G16" s="61" t="str">
        <f>IFERROR(COUNTIFS('Məlumatların daxil edilməsi'!$F$3:$F$180,"İng",'Məlumatların daxil edilməsi'!$G$3:$G$180,"&gt;4",'Məlumatların daxil edilməsi'!$G$3:$G$180,"&lt;10",'Məlumatların daxil edilməsi'!$M$3:$M$180,G$1)/$C16,"")</f>
        <v/>
      </c>
      <c r="H16" s="61" t="str">
        <f>IFERROR(COUNTIFS('Məlumatların daxil edilməsi'!$F$3:$F$180,"İng",'Məlumatların daxil edilməsi'!$G$3:$G$180,"&gt;4",'Məlumatların daxil edilməsi'!$G$3:$G$180,"&lt;10",'Məlumatların daxil edilməsi'!$M$3:$M$180,H$1)/$C16,"")</f>
        <v/>
      </c>
      <c r="I16" s="46" t="str">
        <f t="array" ref="I16">IFS(SUM(D16:H16)=0,"-",AND(D16&gt;=0.7,H16=0),"Əla",AND(SUM(D16:E16)&gt;0.5,SUM(G16:H16)&lt;=0.2,H16&lt;=0.1),"Yaxşı",AND(SUM(D16:F16)&gt;0.5,H16&lt;=0.3),"Kafi",H16&lt;0.5,"Zəif",H16&gt;=0.5,"Çox zəif")</f>
        <v>-</v>
      </c>
    </row>
    <row r="17" ht="14.25" customHeight="1">
      <c r="A17" s="62"/>
      <c r="B17" s="71" t="s">
        <v>51</v>
      </c>
      <c r="C17" s="34">
        <f>COUNTIFS('Məlumatların daxil edilməsi'!$F$3:$F$180,"İng",'Məlumatların daxil edilməsi'!$G$3:$G$180,"&gt;9")</f>
        <v>0</v>
      </c>
      <c r="D17" s="61" t="str">
        <f>IFERROR(COUNTIFS('Məlumatların daxil edilməsi'!$F$3:$F$180,"İng",'Məlumatların daxil edilməsi'!$G$3:$G$180,"&gt;9",'Məlumatların daxil edilməsi'!$M$3:$M$180,D$1)/$C17,"")</f>
        <v/>
      </c>
      <c r="E17" s="61" t="str">
        <f>IFERROR(COUNTIFS('Məlumatların daxil edilməsi'!$F$3:$F$180,"İng",'Məlumatların daxil edilməsi'!$G$3:$G$180,"&gt;9",'Məlumatların daxil edilməsi'!$M$3:$M$180,E$1)/$C17,"")</f>
        <v/>
      </c>
      <c r="F17" s="61" t="str">
        <f>IFERROR(COUNTIFS('Məlumatların daxil edilməsi'!$F$3:$F$180,"İng",'Məlumatların daxil edilməsi'!$G$3:$G$180,"&gt;9",'Məlumatların daxil edilməsi'!$M$3:$M$180,F$1)/$C17,"")</f>
        <v/>
      </c>
      <c r="G17" s="61" t="str">
        <f>IFERROR(COUNTIFS('Məlumatların daxil edilməsi'!$F$3:$F$180,"İng",'Məlumatların daxil edilməsi'!$G$3:$G$180,"&gt;9",'Məlumatların daxil edilməsi'!$M$3:$M$180,G$1)/$C17,"")</f>
        <v/>
      </c>
      <c r="H17" s="61" t="str">
        <f>IFERROR(COUNTIFS('Məlumatların daxil edilməsi'!$F$3:$F$180,"İng",'Məlumatların daxil edilməsi'!$G$3:$G$180,"&gt;9",'Məlumatların daxil edilməsi'!$M$3:$M$180,H$1)/$C17,"")</f>
        <v/>
      </c>
      <c r="I17" s="46" t="str">
        <f t="array" ref="I17">IFS(SUM(D17:H17)=0,"-",AND(D17&gt;=0.7,H17=0),"Əla",AND(SUM(D17:E17)&gt;0.5,SUM(G17:H17)&lt;=0.2,H17&lt;=0.1),"Yaxşı",AND(SUM(D17:F17)&gt;0.5,H17&lt;=0.3),"Kafi",H17&lt;0.5,"Zəif",H17&gt;=0.5,"Çox zəif")</f>
        <v>-</v>
      </c>
    </row>
    <row r="18" ht="13.5" customHeight="1">
      <c r="A18" s="64"/>
      <c r="B18" s="72" t="s">
        <v>45</v>
      </c>
      <c r="C18" s="73">
        <f>SUM(C15:C17)</f>
        <v>0</v>
      </c>
      <c r="D18" s="66" t="str">
        <f>IFERROR(COUNTIFS('Məlumatların daxil edilməsi'!$F$3:$F$180,"İng",'Məlumatların daxil edilməsi'!$M$3:$M$180,D$1)/$C18,"")</f>
        <v/>
      </c>
      <c r="E18" s="66" t="str">
        <f>IFERROR(COUNTIFS('Məlumatların daxil edilməsi'!$F$3:$F$180,"İng",'Məlumatların daxil edilməsi'!$M$3:$M$180,E$1)/$C18,"")</f>
        <v/>
      </c>
      <c r="F18" s="66" t="str">
        <f>IFERROR(COUNTIFS('Məlumatların daxil edilməsi'!$F$3:$F$180,"İng",'Məlumatların daxil edilməsi'!$M$3:$M$180,F$1)/$C18,"")</f>
        <v/>
      </c>
      <c r="G18" s="66" t="str">
        <f>IFERROR(COUNTIFS('Məlumatların daxil edilməsi'!$F$3:$F$180,"İng",'Məlumatların daxil edilməsi'!$M$3:$M$180,G$1)/$C18,"")</f>
        <v/>
      </c>
      <c r="H18" s="66" t="str">
        <f>IFERROR(COUNTIFS('Məlumatların daxil edilməsi'!$F$3:$F$180,"İng",'Məlumatların daxil edilməsi'!$M$3:$M$180,H$1)/$C18,"")</f>
        <v/>
      </c>
      <c r="I18" s="46" t="str">
        <f t="array" ref="I18">IFS(SUM(D18:H18)=0,"-",AND(D18&gt;=0.7,H18=0),"Əla",AND(SUM(D18:E18)&gt;0.5,SUM(G18:H18)&lt;=0.2,H18&lt;=0.1),"Yaxşı",AND(SUM(D18:F18)&gt;0.5,H18&lt;=0.3),"Kafi",H18&lt;0.5,"Zəif",H18&gt;=0.5,"Çox zəif")</f>
        <v>-</v>
      </c>
    </row>
    <row r="19" ht="14.25" customHeight="1">
      <c r="A19" s="58" t="s">
        <v>39</v>
      </c>
      <c r="B19" s="75" t="s">
        <v>86</v>
      </c>
      <c r="C19" s="55">
        <v>2.1</v>
      </c>
      <c r="D19" s="69"/>
      <c r="E19" s="69"/>
      <c r="F19" s="69"/>
      <c r="G19" s="69"/>
      <c r="H19" s="69"/>
      <c r="I19" s="70"/>
    </row>
    <row r="20" ht="14.25" customHeight="1">
      <c r="A20" s="62"/>
      <c r="B20" s="71" t="s">
        <v>46</v>
      </c>
      <c r="C20" s="60" t="s">
        <v>54</v>
      </c>
      <c r="D20" s="61" t="s">
        <v>55</v>
      </c>
      <c r="E20" s="34" t="s">
        <v>56</v>
      </c>
      <c r="F20" s="34" t="s">
        <v>57</v>
      </c>
      <c r="G20" s="34" t="s">
        <v>58</v>
      </c>
      <c r="H20" s="34" t="s">
        <v>59</v>
      </c>
      <c r="I20" s="29" t="s">
        <v>48</v>
      </c>
    </row>
    <row r="21" ht="14.25" customHeight="1">
      <c r="A21" s="62"/>
      <c r="B21" s="63" t="s">
        <v>49</v>
      </c>
      <c r="C21" s="34">
        <f>COUNTIFS('Məlumatların daxil edilməsi'!$F$3:$F$180,"İng",'Məlumatların daxil edilməsi'!$G$3:$G$180,"&lt;5")</f>
        <v>0</v>
      </c>
      <c r="D21" s="61" t="str">
        <f>IFERROR(COUNTIFS('Məlumatların daxil edilməsi'!$F$3:$F$180,"İng",'Məlumatların daxil edilməsi'!$G$3:$G$180,"&lt;5",'Məlumatların daxil edilməsi'!$N$3:$N$180,D$1)/$C21,"")</f>
        <v/>
      </c>
      <c r="E21" s="61" t="str">
        <f>IFERROR(COUNTIFS('Məlumatların daxil edilməsi'!$F$3:$F$180,"İng",'Məlumatların daxil edilməsi'!$G$3:$G$180,"&lt;5",'Məlumatların daxil edilməsi'!$N$3:$N$180,E$1)/$C21,"")</f>
        <v/>
      </c>
      <c r="F21" s="61" t="str">
        <f>IFERROR(COUNTIFS('Məlumatların daxil edilməsi'!$F$3:$F$180,"İng",'Məlumatların daxil edilməsi'!$G$3:$G$180,"&lt;5",'Məlumatların daxil edilməsi'!$N$3:$N$180,F$1)/$C21,"")</f>
        <v/>
      </c>
      <c r="G21" s="61" t="str">
        <f>IFERROR(COUNTIFS('Məlumatların daxil edilməsi'!$F$3:$F$180,"İng",'Məlumatların daxil edilməsi'!$G$3:$G$180,"&lt;5",'Məlumatların daxil edilməsi'!$N$3:$N$180,G$1)/$C21,"")</f>
        <v/>
      </c>
      <c r="H21" s="61" t="str">
        <f>IFERROR(COUNTIFS('Məlumatların daxil edilməsi'!$F$3:$F$180,"İng",'Məlumatların daxil edilməsi'!$G$3:$G$180,"&lt;5",'Məlumatların daxil edilməsi'!$N$3:$N$180,H$1)/$C21,"")</f>
        <v/>
      </c>
      <c r="I21" s="46" t="str">
        <f t="array" ref="I21">IFS(SUM(D21:H21)=0,"-",AND(D21&gt;=0.7,H21=0),"Əla",AND(SUM(D21:E21)&gt;0.5,SUM(G21:H21)&lt;=0.2,H21&lt;=0.1),"Yaxşı",AND(SUM(D21:F21)&gt;0.5,H21&lt;=0.3),"Kafi",H21&lt;0.5,"Zəif",H21&gt;=0.5,"Çox zəif")</f>
        <v>-</v>
      </c>
    </row>
    <row r="22" ht="14.25" customHeight="1">
      <c r="A22" s="62"/>
      <c r="B22" s="63" t="s">
        <v>50</v>
      </c>
      <c r="C22" s="34">
        <f>COUNTIFS('Məlumatların daxil edilməsi'!$F$3:$F$180,"İng",'Məlumatların daxil edilməsi'!$G$3:$G$180,"&gt;4",'Məlumatların daxil edilməsi'!$G$3:$G$180,"&lt;10")</f>
        <v>0</v>
      </c>
      <c r="D22" s="61" t="str">
        <f>IFERROR(COUNTIFS('Məlumatların daxil edilməsi'!$F$3:$F$180,"İng",'Məlumatların daxil edilməsi'!$G$3:$G$180,"&gt;4",'Məlumatların daxil edilməsi'!$G$3:$G$180,"&lt;10",'Məlumatların daxil edilməsi'!$N$3:$N$180,D$1)/$C22,"")</f>
        <v/>
      </c>
      <c r="E22" s="61" t="str">
        <f>IFERROR(COUNTIFS('Məlumatların daxil edilməsi'!$F$3:$F$180,"İng",'Məlumatların daxil edilməsi'!$G$3:$G$180,"&gt;4",'Məlumatların daxil edilməsi'!$G$3:$G$180,"&lt;10",'Məlumatların daxil edilməsi'!$N$3:$N$180,E$1)/$C22,"")</f>
        <v/>
      </c>
      <c r="F22" s="61" t="str">
        <f>IFERROR(COUNTIFS('Məlumatların daxil edilməsi'!$F$3:$F$180,"İng",'Məlumatların daxil edilməsi'!$G$3:$G$180,"&gt;4",'Məlumatların daxil edilməsi'!$G$3:$G$180,"&lt;10",'Məlumatların daxil edilməsi'!$N$3:$N$180,F$1)/$C22,"")</f>
        <v/>
      </c>
      <c r="G22" s="61" t="str">
        <f>IFERROR(COUNTIFS('Məlumatların daxil edilməsi'!$F$3:$F$180,"İng",'Məlumatların daxil edilməsi'!$G$3:$G$180,"&gt;4",'Məlumatların daxil edilməsi'!$G$3:$G$180,"&lt;10",'Məlumatların daxil edilməsi'!$N$3:$N$180,G$1)/$C22,"")</f>
        <v/>
      </c>
      <c r="H22" s="61" t="str">
        <f>IFERROR(COUNTIFS('Məlumatların daxil edilməsi'!$F$3:$F$180,"İng",'Məlumatların daxil edilməsi'!$G$3:$G$180,"&gt;4",'Məlumatların daxil edilməsi'!$G$3:$G$180,"&lt;10",'Məlumatların daxil edilməsi'!$N$3:$N$180,H$1)/$C22,"")</f>
        <v/>
      </c>
      <c r="I22" s="46" t="str">
        <f t="array" ref="I22">IFS(SUM(D22:H22)=0,"-",AND(D22&gt;=0.7,H22=0),"Əla",AND(SUM(D22:E22)&gt;0.5,SUM(G22:H22)&lt;=0.2,H22&lt;=0.1),"Yaxşı",AND(SUM(D22:F22)&gt;0.5,H22&lt;=0.3),"Kafi",H22&lt;0.5,"Zəif",H22&gt;=0.5,"Çox zəif")</f>
        <v>-</v>
      </c>
    </row>
    <row r="23" ht="14.25" customHeight="1">
      <c r="A23" s="62"/>
      <c r="B23" s="63" t="s">
        <v>51</v>
      </c>
      <c r="C23" s="34">
        <f>COUNTIFS('Məlumatların daxil edilməsi'!$F$3:$F$180,"İng",'Məlumatların daxil edilməsi'!$G$3:$G$180,"&gt;9")</f>
        <v>0</v>
      </c>
      <c r="D23" s="61" t="str">
        <f>IFERROR(COUNTIFS('Məlumatların daxil edilməsi'!$F$3:$F$180,"İng",'Məlumatların daxil edilməsi'!$G$3:$G$180,"&gt;9",'Məlumatların daxil edilməsi'!$N$3:$N$180,D$1)/$C23,"")</f>
        <v/>
      </c>
      <c r="E23" s="61" t="str">
        <f>IFERROR(COUNTIFS('Məlumatların daxil edilməsi'!$F$3:$F$180,"İng",'Məlumatların daxil edilməsi'!$G$3:$G$180,"&gt;9",'Məlumatların daxil edilməsi'!$N$3:$N$180,E$1)/$C23,"")</f>
        <v/>
      </c>
      <c r="F23" s="61" t="str">
        <f>IFERROR(COUNTIFS('Məlumatların daxil edilməsi'!$F$3:$F$180,"İng",'Məlumatların daxil edilməsi'!$G$3:$G$180,"&gt;9",'Məlumatların daxil edilməsi'!$N$3:$N$180,F$1)/$C23,"")</f>
        <v/>
      </c>
      <c r="G23" s="61" t="str">
        <f>IFERROR(COUNTIFS('Məlumatların daxil edilməsi'!$F$3:$F$180,"İng",'Məlumatların daxil edilməsi'!$G$3:$G$180,"&gt;9",'Məlumatların daxil edilməsi'!$N$3:$N$180,G$1)/$C23,"")</f>
        <v/>
      </c>
      <c r="H23" s="61" t="str">
        <f>IFERROR(COUNTIFS('Məlumatların daxil edilməsi'!$F$3:$F$180,"İng",'Məlumatların daxil edilməsi'!$G$3:$G$180,"&gt;9",'Məlumatların daxil edilməsi'!$N$3:$N$180,H$1)/$C23,"")</f>
        <v/>
      </c>
      <c r="I23" s="46" t="str">
        <f t="array" ref="I23">IFS(SUM(D23:H23)=0,"-",AND(D23&gt;=0.7,H23=0),"Əla",AND(SUM(D23:E23)&gt;0.5,SUM(G23:H23)&lt;=0.2,H23&lt;=0.1),"Yaxşı",AND(SUM(D23:F23)&gt;0.5,H23&lt;=0.3),"Kafi",H23&lt;0.5,"Zəif",H23&gt;=0.5,"Çox zəif")</f>
        <v>-</v>
      </c>
    </row>
    <row r="24" ht="14.25" customHeight="1">
      <c r="A24" s="64"/>
      <c r="B24" s="100" t="s">
        <v>45</v>
      </c>
      <c r="C24" s="73">
        <f>SUM(C21:C23)</f>
        <v>0</v>
      </c>
      <c r="D24" s="101" t="str">
        <f>IFERROR(COUNTIFS('Məlumatların daxil edilməsi'!$F$3:$F$180,"İng",'Məlumatların daxil edilməsi'!$N$3:$N$180,D$1)/$C24,"")</f>
        <v/>
      </c>
      <c r="E24" s="101" t="str">
        <f>IFERROR(COUNTIFS('Məlumatların daxil edilməsi'!$F$3:$F$180,"İng",'Məlumatların daxil edilməsi'!$N$3:$N$180,E$1)/$C24,"")</f>
        <v/>
      </c>
      <c r="F24" s="101" t="str">
        <f>IFERROR(COUNTIFS('Məlumatların daxil edilməsi'!$F$3:$F$180,"İng",'Məlumatların daxil edilməsi'!$N$3:$N$180,F$1)/$C24,"")</f>
        <v/>
      </c>
      <c r="G24" s="101" t="str">
        <f>IFERROR(COUNTIFS('Məlumatların daxil edilməsi'!$F$3:$F$180,"İng",'Məlumatların daxil edilməsi'!$N$3:$N$180,G$1)/$C24,"")</f>
        <v/>
      </c>
      <c r="H24" s="101" t="str">
        <f>IFERROR(COUNTIFS('Məlumatların daxil edilməsi'!$F$3:$F$180,"İng",'Məlumatların daxil edilməsi'!$N$3:$N$180,H$1)/$C24,"")</f>
        <v/>
      </c>
      <c r="I24" s="46" t="str">
        <f t="array" ref="I24">IFS(SUM(D24:H24)=0,"-",AND(D24&gt;=0.7,H24=0),"Əla",AND(SUM(D24:E24)&gt;0.5,SUM(G24:H24)&lt;=0.2,H24&lt;=0.1),"Yaxşı",AND(SUM(D24:F24)&gt;0.5,H24&lt;=0.3),"Kafi",H24&lt;0.5,"Zəif",H24&gt;=0.5,"Çox zəif")</f>
        <v>-</v>
      </c>
    </row>
    <row r="25" ht="14.25" customHeight="1">
      <c r="A25" s="58" t="s">
        <v>39</v>
      </c>
      <c r="B25" s="67" t="s">
        <v>63</v>
      </c>
      <c r="C25" s="55">
        <v>2.2</v>
      </c>
      <c r="D25" s="69"/>
      <c r="E25" s="69"/>
      <c r="F25" s="69"/>
      <c r="G25" s="69"/>
      <c r="H25" s="69"/>
      <c r="I25" s="70"/>
    </row>
    <row r="26" ht="14.25" customHeight="1">
      <c r="A26" s="62"/>
      <c r="B26" s="71" t="s">
        <v>46</v>
      </c>
      <c r="C26" s="60" t="s">
        <v>54</v>
      </c>
      <c r="D26" s="61" t="s">
        <v>55</v>
      </c>
      <c r="E26" s="34" t="s">
        <v>56</v>
      </c>
      <c r="F26" s="34" t="s">
        <v>57</v>
      </c>
      <c r="G26" s="34" t="s">
        <v>58</v>
      </c>
      <c r="H26" s="34" t="s">
        <v>59</v>
      </c>
      <c r="I26" s="29" t="s">
        <v>48</v>
      </c>
    </row>
    <row r="27" ht="14.25" customHeight="1">
      <c r="A27" s="62"/>
      <c r="B27" s="71" t="s">
        <v>49</v>
      </c>
      <c r="C27" s="34">
        <f>COUNTIFS('Məlumatların daxil edilməsi'!$F$3:$F$180,"İng",'Məlumatların daxil edilməsi'!$G$3:$G$180,"&lt;5")</f>
        <v>0</v>
      </c>
      <c r="D27" s="61" t="str">
        <f>IFERROR(COUNTIFS('Məlumatların daxil edilməsi'!$F$3:$F$180,"İng",'Məlumatların daxil edilməsi'!$G$3:$G$180,"&lt;5",'Məlumatların daxil edilməsi'!$O$3:$O$180,D$1)/$C27,"")</f>
        <v/>
      </c>
      <c r="E27" s="61" t="str">
        <f>IFERROR(COUNTIFS('Məlumatların daxil edilməsi'!$F$3:$F$180,"İng",'Məlumatların daxil edilməsi'!$G$3:$G$180,"&lt;5",'Məlumatların daxil edilməsi'!$O$3:$O$180,E$1)/$C27,"")</f>
        <v/>
      </c>
      <c r="F27" s="61" t="str">
        <f>IFERROR(COUNTIFS('Məlumatların daxil edilməsi'!$F$3:$F$180,"İng",'Məlumatların daxil edilməsi'!$G$3:$G$180,"&lt;5",'Məlumatların daxil edilməsi'!$O$3:$O$180,F$1)/$C27,"")</f>
        <v/>
      </c>
      <c r="G27" s="61" t="str">
        <f>IFERROR(COUNTIFS('Məlumatların daxil edilməsi'!$F$3:$F$180,"İng",'Məlumatların daxil edilməsi'!$G$3:$G$180,"&lt;5",'Məlumatların daxil edilməsi'!$O$3:$O$180,G$1)/$C27,"")</f>
        <v/>
      </c>
      <c r="H27" s="61" t="str">
        <f>IFERROR(COUNTIFS('Məlumatların daxil edilməsi'!$F$3:$F$180,"İng",'Məlumatların daxil edilməsi'!$G$3:$G$180,"&lt;5",'Məlumatların daxil edilməsi'!$O$3:$O$180,H$1)/$C27,"")</f>
        <v/>
      </c>
      <c r="I27" s="46" t="str">
        <f t="array" ref="I27">IFS(SUM(D27:H27)=0,"-",AND(D27&gt;=0.7,H27=0),"Əla",AND(SUM(D27:E27)&gt;0.5,SUM(G27:H27)&lt;=0.2,H27&lt;=0.1),"Yaxşı",AND(SUM(D27:F27)&gt;0.5,H27&lt;=0.3),"Kafi",H27&lt;0.5,"Zəif",H27&gt;=0.5,"Çox zəif")</f>
        <v>-</v>
      </c>
    </row>
    <row r="28" ht="14.25" customHeight="1">
      <c r="A28" s="62"/>
      <c r="B28" s="71" t="s">
        <v>50</v>
      </c>
      <c r="C28" s="34">
        <f>COUNTIFS('Məlumatların daxil edilməsi'!$F$3:$F$180,"İng",'Məlumatların daxil edilməsi'!$G$3:$G$180,"&gt;4",'Məlumatların daxil edilməsi'!$G$3:$G$180,"&lt;10")</f>
        <v>0</v>
      </c>
      <c r="D28" s="61" t="str">
        <f>IFERROR(COUNTIFS('Məlumatların daxil edilməsi'!$F$3:$F$180,"İng",'Məlumatların daxil edilməsi'!$G$3:$G$180,"&gt;4",'Məlumatların daxil edilməsi'!$G$3:$G$180,"&lt;10",'Məlumatların daxil edilməsi'!$O$3:$O$180,D$1)/$C28,"")</f>
        <v/>
      </c>
      <c r="E28" s="61" t="str">
        <f>IFERROR(COUNTIFS('Məlumatların daxil edilməsi'!$F$3:$F$180,"İng",'Məlumatların daxil edilməsi'!$G$3:$G$180,"&gt;4",'Məlumatların daxil edilməsi'!$G$3:$G$180,"&lt;10",'Məlumatların daxil edilməsi'!$O$3:$O$180,E$1)/$C28,"")</f>
        <v/>
      </c>
      <c r="F28" s="61" t="str">
        <f>IFERROR(COUNTIFS('Məlumatların daxil edilməsi'!$F$3:$F$180,"İng",'Məlumatların daxil edilməsi'!$G$3:$G$180,"&gt;4",'Məlumatların daxil edilməsi'!$G$3:$G$180,"&lt;10",'Məlumatların daxil edilməsi'!$O$3:$O$180,F$1)/$C28,"")</f>
        <v/>
      </c>
      <c r="G28" s="61" t="str">
        <f>IFERROR(COUNTIFS('Məlumatların daxil edilməsi'!$F$3:$F$180,"İng",'Məlumatların daxil edilməsi'!$G$3:$G$180,"&gt;4",'Məlumatların daxil edilməsi'!$G$3:$G$180,"&lt;10",'Məlumatların daxil edilməsi'!$O$3:$O$180,G$1)/$C28,"")</f>
        <v/>
      </c>
      <c r="H28" s="61" t="str">
        <f>IFERROR(COUNTIFS('Məlumatların daxil edilməsi'!$F$3:$F$180,"İng",'Məlumatların daxil edilməsi'!$G$3:$G$180,"&gt;4",'Məlumatların daxil edilməsi'!$G$3:$G$180,"&lt;10",'Məlumatların daxil edilməsi'!$O$3:$O$180,H$1)/$C28,"")</f>
        <v/>
      </c>
      <c r="I28" s="46" t="str">
        <f t="array" ref="I28">IFS(SUM(D28:H28)=0,"-",AND(D28&gt;=0.7,H28=0),"Əla",AND(SUM(D28:E28)&gt;0.5,SUM(G28:H28)&lt;=0.2,H28&lt;=0.1),"Yaxşı",AND(SUM(D28:F28)&gt;0.5,H28&lt;=0.3),"Kafi",H28&lt;0.5,"Zəif",H28&gt;=0.5,"Çox zəif")</f>
        <v>-</v>
      </c>
    </row>
    <row r="29" ht="14.25" customHeight="1">
      <c r="A29" s="62"/>
      <c r="B29" s="71" t="s">
        <v>51</v>
      </c>
      <c r="C29" s="34">
        <f>COUNTIFS('Məlumatların daxil edilməsi'!$F$3:$F$180,"İng",'Məlumatların daxil edilməsi'!$G$3:$G$180,"&gt;9")</f>
        <v>0</v>
      </c>
      <c r="D29" s="61" t="str">
        <f>IFERROR(COUNTIFS('Məlumatların daxil edilməsi'!$F$3:$F$180,"İng",'Məlumatların daxil edilməsi'!$G$3:$G$180,"&gt;9",'Məlumatların daxil edilməsi'!$O$3:$O$180,D$1)/$C29,"")</f>
        <v/>
      </c>
      <c r="E29" s="61" t="str">
        <f>IFERROR(COUNTIFS('Məlumatların daxil edilməsi'!$F$3:$F$180,"İng",'Məlumatların daxil edilməsi'!$G$3:$G$180,"&gt;9",'Məlumatların daxil edilməsi'!$O$3:$O$180,E$1)/$C29,"")</f>
        <v/>
      </c>
      <c r="F29" s="61" t="str">
        <f>IFERROR(COUNTIFS('Məlumatların daxil edilməsi'!$F$3:$F$180,"İng",'Məlumatların daxil edilməsi'!$G$3:$G$180,"&gt;9",'Məlumatların daxil edilməsi'!$O$3:$O$180,F$1)/$C29,"")</f>
        <v/>
      </c>
      <c r="G29" s="61" t="str">
        <f>IFERROR(COUNTIFS('Məlumatların daxil edilməsi'!$F$3:$F$180,"İng",'Məlumatların daxil edilməsi'!$G$3:$G$180,"&gt;9",'Məlumatların daxil edilməsi'!$O$3:$O$180,G$1)/$C29,"")</f>
        <v/>
      </c>
      <c r="H29" s="61" t="str">
        <f>IFERROR(COUNTIFS('Məlumatların daxil edilməsi'!$F$3:$F$180,"İng",'Məlumatların daxil edilməsi'!$G$3:$G$180,"&gt;9",'Məlumatların daxil edilməsi'!$O$3:$O$180,H$1)/$C29,"")</f>
        <v/>
      </c>
      <c r="I29" s="46" t="str">
        <f t="array" ref="I29">IFS(SUM(D29:H29)=0,"-",AND(D29&gt;=0.7,H29=0),"Əla",AND(SUM(D29:E29)&gt;0.5,SUM(G29:H29)&lt;=0.2,H29&lt;=0.1),"Yaxşı",AND(SUM(D29:F29)&gt;0.5,H29&lt;=0.3),"Kafi",H29&lt;0.5,"Zəif",H29&gt;=0.5,"Çox zəif")</f>
        <v>-</v>
      </c>
    </row>
    <row r="30" ht="14.25" customHeight="1">
      <c r="A30" s="64"/>
      <c r="B30" s="79" t="s">
        <v>45</v>
      </c>
      <c r="C30" s="48">
        <f>SUM(C27:C29)</f>
        <v>0</v>
      </c>
      <c r="D30" s="66" t="str">
        <f>IFERROR(COUNTIFS('Məlumatların daxil edilməsi'!$F$3:$F$180,"İng",'Məlumatların daxil edilməsi'!$O$3:$O$180,D$1)/$C30,"")</f>
        <v/>
      </c>
      <c r="E30" s="66" t="str">
        <f>IFERROR(COUNTIFS('Məlumatların daxil edilməsi'!$F$3:$F$180,"İng",'Məlumatların daxil edilməsi'!$O$3:$O$180,E$1)/$C30,"")</f>
        <v/>
      </c>
      <c r="F30" s="66" t="str">
        <f>IFERROR(COUNTIFS('Məlumatların daxil edilməsi'!$F$3:$F$180,"İng",'Məlumatların daxil edilməsi'!$O$3:$O$180,F$1)/$C30,"")</f>
        <v/>
      </c>
      <c r="G30" s="66" t="str">
        <f>IFERROR(COUNTIFS('Məlumatların daxil edilməsi'!$F$3:$F$180,"İng",'Məlumatların daxil edilməsi'!$O$3:$O$180,G$1)/$C30,"")</f>
        <v/>
      </c>
      <c r="H30" s="66" t="str">
        <f>IFERROR(COUNTIFS('Məlumatların daxil edilməsi'!$F$3:$F$180,"İng",'Məlumatların daxil edilməsi'!$O$3:$O$180,H$1)/$C30,"")</f>
        <v/>
      </c>
      <c r="I30" s="46" t="str">
        <f t="array" ref="I30">IFS(SUM(D30:H30)=0,"-",AND(D30&gt;=0.7,H30=0),"Əla",AND(SUM(D30:E30)&gt;0.5,SUM(G30:H30)&lt;=0.2,H30&lt;=0.1),"Yaxşı",AND(SUM(D30:F30)&gt;0.5,H30&lt;=0.3),"Kafi",H30&lt;0.5,"Zəif",H30&gt;=0.5,"Çox zəif")</f>
        <v>-</v>
      </c>
    </row>
    <row r="31" ht="14.25" customHeight="1"/>
    <row r="32" ht="14.25" customHeight="1"/>
    <row r="33" ht="14.25" customHeight="1"/>
    <row r="34" ht="14.25" customHeight="1"/>
    <row r="35" ht="14.25" customHeight="1">
      <c r="C35" s="102" t="s">
        <v>87</v>
      </c>
    </row>
    <row r="36" ht="14.25" customHeight="1">
      <c r="C36" s="102" t="s">
        <v>87</v>
      </c>
    </row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A6"/>
    <mergeCell ref="A7:A12"/>
    <mergeCell ref="A13:A18"/>
    <mergeCell ref="A19:A24"/>
    <mergeCell ref="A25:A30"/>
  </mergeCells>
  <conditionalFormatting sqref="I2 I8 I14 I20 I26">
    <cfRule type="cellIs" dxfId="8" priority="1" operator="equal">
      <formula>"-"</formula>
    </cfRule>
  </conditionalFormatting>
  <conditionalFormatting sqref="I2 I8 I14 I20 I26">
    <cfRule type="cellIs" dxfId="9" priority="2" operator="equal">
      <formula>"Çox zəif"</formula>
    </cfRule>
  </conditionalFormatting>
  <conditionalFormatting sqref="I3:I6">
    <cfRule type="cellIs" dxfId="0" priority="3" operator="equal">
      <formula>"Zəif"</formula>
    </cfRule>
  </conditionalFormatting>
  <conditionalFormatting sqref="I3:I6">
    <cfRule type="cellIs" dxfId="1" priority="4" operator="equal">
      <formula>"Əla"</formula>
    </cfRule>
  </conditionalFormatting>
  <conditionalFormatting sqref="I3:I6">
    <cfRule type="cellIs" dxfId="2" priority="5" operator="equal">
      <formula>"Çox zəif"</formula>
    </cfRule>
  </conditionalFormatting>
  <conditionalFormatting sqref="I2:I6 I8 I14 I20 I26">
    <cfRule type="cellIs" dxfId="7" priority="6" operator="equal">
      <formula>"Kafi"</formula>
    </cfRule>
  </conditionalFormatting>
  <conditionalFormatting sqref="I3:I6">
    <cfRule type="cellIs" dxfId="3" priority="7" operator="equal">
      <formula>"-"</formula>
    </cfRule>
  </conditionalFormatting>
  <conditionalFormatting sqref="I3:I6">
    <cfRule type="cellIs" dxfId="4" priority="8" operator="equal">
      <formula>"Yaxşı"</formula>
    </cfRule>
  </conditionalFormatting>
  <conditionalFormatting sqref="I9:I12">
    <cfRule type="cellIs" dxfId="0" priority="9" operator="equal">
      <formula>"Zəif"</formula>
    </cfRule>
  </conditionalFormatting>
  <conditionalFormatting sqref="I9:I12">
    <cfRule type="cellIs" dxfId="1" priority="10" operator="equal">
      <formula>"Əla"</formula>
    </cfRule>
  </conditionalFormatting>
  <conditionalFormatting sqref="I9:I12">
    <cfRule type="cellIs" dxfId="2" priority="11" operator="equal">
      <formula>"Çox zəif"</formula>
    </cfRule>
  </conditionalFormatting>
  <conditionalFormatting sqref="I9:I12">
    <cfRule type="cellIs" dxfId="7" priority="12" operator="equal">
      <formula>"Kafi"</formula>
    </cfRule>
  </conditionalFormatting>
  <conditionalFormatting sqref="I9:I12">
    <cfRule type="cellIs" dxfId="3" priority="13" operator="equal">
      <formula>"-"</formula>
    </cfRule>
  </conditionalFormatting>
  <conditionalFormatting sqref="I9:I12">
    <cfRule type="cellIs" dxfId="4" priority="14" operator="equal">
      <formula>"Yaxşı"</formula>
    </cfRule>
  </conditionalFormatting>
  <conditionalFormatting sqref="I15:I18">
    <cfRule type="cellIs" dxfId="0" priority="15" operator="equal">
      <formula>"Zəif"</formula>
    </cfRule>
  </conditionalFormatting>
  <conditionalFormatting sqref="I15:I18">
    <cfRule type="cellIs" dxfId="1" priority="16" operator="equal">
      <formula>"Əla"</formula>
    </cfRule>
  </conditionalFormatting>
  <conditionalFormatting sqref="I15:I18">
    <cfRule type="cellIs" dxfId="2" priority="17" operator="equal">
      <formula>"Çox zəif"</formula>
    </cfRule>
  </conditionalFormatting>
  <conditionalFormatting sqref="I15:I18">
    <cfRule type="cellIs" dxfId="7" priority="18" operator="equal">
      <formula>"Kafi"</formula>
    </cfRule>
  </conditionalFormatting>
  <conditionalFormatting sqref="I15:I18">
    <cfRule type="cellIs" dxfId="3" priority="19" operator="equal">
      <formula>"-"</formula>
    </cfRule>
  </conditionalFormatting>
  <conditionalFormatting sqref="I15:I18">
    <cfRule type="cellIs" dxfId="4" priority="20" operator="equal">
      <formula>"Yaxşı"</formula>
    </cfRule>
  </conditionalFormatting>
  <conditionalFormatting sqref="I21:I24">
    <cfRule type="cellIs" dxfId="0" priority="21" operator="equal">
      <formula>"Zəif"</formula>
    </cfRule>
  </conditionalFormatting>
  <conditionalFormatting sqref="I21:I24">
    <cfRule type="cellIs" dxfId="1" priority="22" operator="equal">
      <formula>"Əla"</formula>
    </cfRule>
  </conditionalFormatting>
  <conditionalFormatting sqref="I21:I24">
    <cfRule type="cellIs" dxfId="2" priority="23" operator="equal">
      <formula>"Çox zəif"</formula>
    </cfRule>
  </conditionalFormatting>
  <conditionalFormatting sqref="I21:I24">
    <cfRule type="cellIs" dxfId="7" priority="24" operator="equal">
      <formula>"Kafi"</formula>
    </cfRule>
  </conditionalFormatting>
  <conditionalFormatting sqref="I21:I24">
    <cfRule type="cellIs" dxfId="3" priority="25" operator="equal">
      <formula>"-"</formula>
    </cfRule>
  </conditionalFormatting>
  <conditionalFormatting sqref="I21:I24">
    <cfRule type="cellIs" dxfId="4" priority="26" operator="equal">
      <formula>"Yaxşı"</formula>
    </cfRule>
  </conditionalFormatting>
  <conditionalFormatting sqref="I27:I30">
    <cfRule type="cellIs" dxfId="0" priority="27" operator="equal">
      <formula>"Zəif"</formula>
    </cfRule>
  </conditionalFormatting>
  <conditionalFormatting sqref="I27:I30">
    <cfRule type="cellIs" dxfId="1" priority="28" operator="equal">
      <formula>"Əla"</formula>
    </cfRule>
  </conditionalFormatting>
  <conditionalFormatting sqref="I27:I30">
    <cfRule type="cellIs" dxfId="2" priority="29" operator="equal">
      <formula>"Çox zəif"</formula>
    </cfRule>
  </conditionalFormatting>
  <conditionalFormatting sqref="I27:I30">
    <cfRule type="cellIs" dxfId="7" priority="30" operator="equal">
      <formula>"Kafi"</formula>
    </cfRule>
  </conditionalFormatting>
  <conditionalFormatting sqref="I27:I30">
    <cfRule type="cellIs" dxfId="3" priority="31" operator="equal">
      <formula>"-"</formula>
    </cfRule>
  </conditionalFormatting>
  <conditionalFormatting sqref="I27:I30">
    <cfRule type="cellIs" dxfId="4" priority="32" operator="equal">
      <formula>"Yaxşı"</formula>
    </cfRule>
  </conditionalFormatting>
  <printOptions/>
  <pageMargins bottom="0.75" footer="0.0" header="0.0" left="0.7" right="0.7" top="0.75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63"/>
    <col customWidth="1" min="2" max="2" width="13.38"/>
    <col customWidth="1" min="3" max="3" width="11.13"/>
    <col customWidth="1" min="4" max="8" width="6.75"/>
    <col customWidth="1" min="9" max="9" width="11.13"/>
    <col customWidth="1" min="10" max="11" width="5.88"/>
    <col customWidth="1" min="12" max="26" width="10.5"/>
  </cols>
  <sheetData>
    <row r="1" ht="14.25" customHeight="1">
      <c r="A1" s="58" t="s">
        <v>40</v>
      </c>
      <c r="B1" s="54" t="s">
        <v>53</v>
      </c>
      <c r="C1" s="55" t="s">
        <v>37</v>
      </c>
      <c r="D1" s="56">
        <v>5.0</v>
      </c>
      <c r="E1" s="56">
        <v>4.0</v>
      </c>
      <c r="F1" s="56">
        <v>3.0</v>
      </c>
      <c r="G1" s="56">
        <v>2.0</v>
      </c>
      <c r="H1" s="56">
        <v>1.0</v>
      </c>
      <c r="I1" s="57"/>
    </row>
    <row r="2" ht="14.25" customHeight="1">
      <c r="A2" s="62"/>
      <c r="B2" s="63" t="s">
        <v>46</v>
      </c>
      <c r="C2" s="60" t="s">
        <v>54</v>
      </c>
      <c r="D2" s="61" t="s">
        <v>55</v>
      </c>
      <c r="E2" s="34" t="s">
        <v>56</v>
      </c>
      <c r="F2" s="34" t="s">
        <v>57</v>
      </c>
      <c r="G2" s="34" t="s">
        <v>58</v>
      </c>
      <c r="H2" s="34" t="s">
        <v>59</v>
      </c>
      <c r="I2" s="29" t="s">
        <v>48</v>
      </c>
    </row>
    <row r="3" ht="14.25" customHeight="1">
      <c r="A3" s="62"/>
      <c r="B3" s="63" t="s">
        <v>49</v>
      </c>
      <c r="C3" s="34">
        <f>COUNTIFS('Məlumatların daxil edilməsi'!$F$3:$F$180,"Riy",'Məlumatların daxil edilməsi'!$G$3:$G$180,"&lt;5")</f>
        <v>0</v>
      </c>
      <c r="D3" s="61" t="str">
        <f>IFERROR(COUNTIFS('Məlumatların daxil edilməsi'!$F$3:$F$180,"Riy",'Məlumatların daxil edilməsi'!$G$3:$G$180,"&lt;5",'Məlumatların daxil edilməsi'!$K$3:$K$180,D$1)/$C3,"")</f>
        <v/>
      </c>
      <c r="E3" s="61" t="str">
        <f>IFERROR(COUNTIFS('Məlumatların daxil edilməsi'!$F$3:$F$180,"Riy",'Məlumatların daxil edilməsi'!$G$3:$G$180,"&lt;5",'Məlumatların daxil edilməsi'!$K$3:$K$180,E$1)/$C3,"")</f>
        <v/>
      </c>
      <c r="F3" s="61" t="str">
        <f>IFERROR(COUNTIFS('Məlumatların daxil edilməsi'!$F$3:$F$180,"Riy",'Məlumatların daxil edilməsi'!$G$3:$G$180,"&lt;5",'Məlumatların daxil edilməsi'!$K$3:$K$180,F$1)/$C3,"")</f>
        <v/>
      </c>
      <c r="G3" s="61" t="str">
        <f>IFERROR(COUNTIFS('Məlumatların daxil edilməsi'!$F$3:$F$180,"Riy",'Məlumatların daxil edilməsi'!$G$3:$G$180,"&lt;5",'Məlumatların daxil edilməsi'!$K$3:$K$180,G$1)/$C3,"")</f>
        <v/>
      </c>
      <c r="H3" s="61" t="str">
        <f>IFERROR(COUNTIFS('Məlumatların daxil edilməsi'!$F$3:$F$180,"Riy",'Məlumatların daxil edilməsi'!$G$3:$G$180,"&lt;5",'Məlumatların daxil edilməsi'!$K$3:$K$180,H$1)/$C3,"")</f>
        <v/>
      </c>
      <c r="I3" s="46" t="str">
        <f t="array" ref="I3">IFS(SUM(D3:H3)=0,"-",AND(D3&gt;=0.7,H3=0),"Əla",AND(SUM(D3:E3)&gt;0.5,SUM(G3:H3)&lt;=0.2,H3&lt;=0.1),"Yaxşı",AND(SUM(D3:F3)&gt;0.5,H3&lt;=0.3),"Kafi",H3&lt;0.5,"Zəif",H3&gt;=0.5,"Çox zəif")</f>
        <v>-</v>
      </c>
    </row>
    <row r="4" ht="14.25" customHeight="1">
      <c r="A4" s="62"/>
      <c r="B4" s="63" t="s">
        <v>50</v>
      </c>
      <c r="C4" s="34">
        <f>COUNTIFS('Məlumatların daxil edilməsi'!$F$3:$F$180,"Riy",'Məlumatların daxil edilməsi'!$G$3:$G$180,"&gt;4",'Məlumatların daxil edilməsi'!$G$3:$G$180,"&lt;10")</f>
        <v>0</v>
      </c>
      <c r="D4" s="61" t="str">
        <f>IFERROR(COUNTIFS('Məlumatların daxil edilməsi'!$F$3:$F$180,"Riy",'Məlumatların daxil edilməsi'!$G$3:$G$180,"&gt;4",'Məlumatların daxil edilməsi'!$G$3:$G$180,"&lt;10",'Məlumatların daxil edilməsi'!$K$3:$K$180,D$1)/$C4,"")</f>
        <v/>
      </c>
      <c r="E4" s="61" t="str">
        <f>IFERROR(COUNTIFS('Məlumatların daxil edilməsi'!$F$3:$F$180,"Riy",'Məlumatların daxil edilməsi'!$G$3:$G$180,"&gt;4",'Məlumatların daxil edilməsi'!$G$3:$G$180,"&lt;10",'Məlumatların daxil edilməsi'!$K$3:$K$180,E$1)/$C4,"")</f>
        <v/>
      </c>
      <c r="F4" s="61" t="str">
        <f>IFERROR(COUNTIFS('Məlumatların daxil edilməsi'!$F$3:$F$180,"Riy",'Məlumatların daxil edilməsi'!$G$3:$G$180,"&gt;4",'Məlumatların daxil edilməsi'!$G$3:$G$180,"&lt;10",'Məlumatların daxil edilməsi'!$K$3:$K$180,F$1)/$C4,"")</f>
        <v/>
      </c>
      <c r="G4" s="61" t="str">
        <f>IFERROR(COUNTIFS('Məlumatların daxil edilməsi'!$F$3:$F$180,"Riy",'Məlumatların daxil edilməsi'!$G$3:$G$180,"&gt;4",'Məlumatların daxil edilməsi'!$G$3:$G$180,"&lt;10",'Məlumatların daxil edilməsi'!$K$3:$K$180,G$1)/$C4,"")</f>
        <v/>
      </c>
      <c r="H4" s="61" t="str">
        <f>IFERROR(COUNTIFS('Məlumatların daxil edilməsi'!$F$3:$F$180,"Riy",'Məlumatların daxil edilməsi'!$G$3:$G$180,"&gt;4",'Məlumatların daxil edilməsi'!$G$3:$G$180,"&lt;10",'Məlumatların daxil edilməsi'!$K$3:$K$180,H$1)/$C4,"")</f>
        <v/>
      </c>
      <c r="I4" s="46" t="str">
        <f t="array" ref="I4">IFS(SUM(D4:H4)=0,"-",AND(D4&gt;=0.7,H4=0),"Əla",AND(SUM(D4:E4)&gt;0.5,SUM(G4:H4)&lt;=0.2,H4&lt;=0.1),"Yaxşı",AND(SUM(D4:F4)&gt;0.5,H4&lt;=0.3),"Kafi",H4&lt;0.5,"Zəif",H4&gt;=0.5,"Çox zəif")</f>
        <v>-</v>
      </c>
    </row>
    <row r="5" ht="14.25" customHeight="1">
      <c r="A5" s="62"/>
      <c r="B5" s="63" t="s">
        <v>51</v>
      </c>
      <c r="C5" s="34">
        <f>COUNTIFS('Məlumatların daxil edilməsi'!$F$3:$F$180,"Riy",'Məlumatların daxil edilməsi'!$G$3:$G$180,"&gt;9")</f>
        <v>0</v>
      </c>
      <c r="D5" s="61" t="str">
        <f>IFERROR(COUNTIFS('Məlumatların daxil edilməsi'!$F$3:$F$180,"Riy",'Məlumatların daxil edilməsi'!$G$3:$G$180,"&gt;9",'Məlumatların daxil edilməsi'!$K$3:$K$180,D$1)/$C5,"")</f>
        <v/>
      </c>
      <c r="E5" s="61" t="str">
        <f>IFERROR(COUNTIFS('Məlumatların daxil edilməsi'!$F$3:$F$180,"Riy",'Məlumatların daxil edilməsi'!$G$3:$G$180,"&gt;9",'Məlumatların daxil edilməsi'!$K$3:$K$180,E$1)/$C5,"")</f>
        <v/>
      </c>
      <c r="F5" s="61" t="str">
        <f>IFERROR(COUNTIFS('Məlumatların daxil edilməsi'!$F$3:$F$180,"Riy",'Məlumatların daxil edilməsi'!$G$3:$G$180,"&gt;9",'Məlumatların daxil edilməsi'!$K$3:$K$180,F$1)/$C5,"")</f>
        <v/>
      </c>
      <c r="G5" s="61" t="str">
        <f>IFERROR(COUNTIFS('Məlumatların daxil edilməsi'!$F$3:$F$180,"Riy",'Məlumatların daxil edilməsi'!$G$3:$G$180,"&gt;9",'Məlumatların daxil edilməsi'!$K$3:$K$180,G$1)/$C5,"")</f>
        <v/>
      </c>
      <c r="H5" s="61" t="str">
        <f>IFERROR(COUNTIFS('Məlumatların daxil edilməsi'!$F$3:$F$180,"Riy",'Məlumatların daxil edilməsi'!$G$3:$G$180,"&gt;9",'Məlumatların daxil edilməsi'!$K$3:$K$180,H$1)/$C5,"")</f>
        <v/>
      </c>
      <c r="I5" s="46" t="str">
        <f t="array" ref="I5">IFS(SUM(D5:H5)=0,"-",AND(D5&gt;=0.7,H5=0),"Əla",AND(SUM(D5:E5)&gt;0.5,SUM(G5:H5)&lt;=0.2,H5&lt;=0.1),"Yaxşı",AND(SUM(D5:F5)&gt;0.5,H5&lt;=0.3),"Kafi",H5&lt;0.5,"Zəif",H5&gt;=0.5,"Çox zəif")</f>
        <v>-</v>
      </c>
    </row>
    <row r="6" ht="14.25" customHeight="1">
      <c r="A6" s="64"/>
      <c r="B6" s="65" t="s">
        <v>45</v>
      </c>
      <c r="C6" s="48">
        <f>SUM(C3:C5)</f>
        <v>0</v>
      </c>
      <c r="D6" s="66" t="str">
        <f>IFERROR(COUNTIFS('Məlumatların daxil edilməsi'!$F$3:$F$180,"Riy",'Məlumatların daxil edilməsi'!$K$3:$K$180,D$1)/$C6,"")</f>
        <v/>
      </c>
      <c r="E6" s="66" t="str">
        <f>IFERROR(COUNTIFS('Məlumatların daxil edilməsi'!$F$3:$F$180,"Riy",'Məlumatların daxil edilməsi'!$K$3:$K$180,E$1)/$C6,"")</f>
        <v/>
      </c>
      <c r="F6" s="66" t="str">
        <f>IFERROR(COUNTIFS('Məlumatların daxil edilməsi'!$F$3:$F$180,"Riy",'Məlumatların daxil edilməsi'!$K$3:$K$180,F$1)/$C6,"")</f>
        <v/>
      </c>
      <c r="G6" s="66" t="str">
        <f>IFERROR(COUNTIFS('Məlumatların daxil edilməsi'!$F$3:$F$180,"Riy",'Məlumatların daxil edilməsi'!$K$3:$K$180,G$1)/$C6,"")</f>
        <v/>
      </c>
      <c r="H6" s="66" t="str">
        <f>IFERROR(COUNTIFS('Məlumatların daxil edilməsi'!$F$3:$F$180,"Riy",'Məlumatların daxil edilməsi'!$K$3:$K$180,H$1)/$C6,"")</f>
        <v/>
      </c>
      <c r="I6" s="49" t="str">
        <f t="array" ref="I6">IFS(SUM(D6:H6)=0,"-",AND(D6&gt;=0.7,H6=0),"Əla",AND(SUM(D6:E6)&gt;0.5,SUM(G6:H6)&lt;=0.2,H6&lt;=0.1),"Yaxşı",AND(SUM(D6:F6)&gt;0.5,H6&lt;=0.3),"Kafi",H6&lt;0.5,"Zəif",H6&gt;=0.5,"Çox zəif")</f>
        <v>-</v>
      </c>
    </row>
    <row r="7" ht="14.25" customHeight="1">
      <c r="A7" s="58" t="s">
        <v>40</v>
      </c>
      <c r="B7" s="67" t="s">
        <v>82</v>
      </c>
      <c r="C7" s="55" t="s">
        <v>52</v>
      </c>
      <c r="D7" s="69"/>
      <c r="E7" s="69"/>
      <c r="F7" s="69"/>
      <c r="G7" s="69"/>
      <c r="H7" s="69"/>
      <c r="I7" s="70"/>
    </row>
    <row r="8" ht="14.25" customHeight="1">
      <c r="A8" s="62"/>
      <c r="B8" s="71" t="s">
        <v>46</v>
      </c>
      <c r="C8" s="60" t="s">
        <v>54</v>
      </c>
      <c r="D8" s="61" t="s">
        <v>55</v>
      </c>
      <c r="E8" s="34" t="s">
        <v>56</v>
      </c>
      <c r="F8" s="34" t="s">
        <v>57</v>
      </c>
      <c r="G8" s="34" t="s">
        <v>58</v>
      </c>
      <c r="H8" s="34" t="s">
        <v>59</v>
      </c>
      <c r="I8" s="29" t="s">
        <v>48</v>
      </c>
    </row>
    <row r="9" ht="14.25" customHeight="1">
      <c r="A9" s="62"/>
      <c r="B9" s="71" t="s">
        <v>49</v>
      </c>
      <c r="C9" s="34">
        <f>COUNTIFS('Məlumatların daxil edilməsi'!$F$3:$F$180,"Riy",'Məlumatların daxil edilməsi'!$G$3:$G$180,"&lt;5")</f>
        <v>0</v>
      </c>
      <c r="D9" s="61" t="str">
        <f>IFERROR(COUNTIFS('Məlumatların daxil edilməsi'!$F$3:$F$180,"Riy",'Məlumatların daxil edilməsi'!$G$3:$G$180,"&lt;5",'Məlumatların daxil edilməsi'!$L$3:$L$180,D$1)/$C9,"")</f>
        <v/>
      </c>
      <c r="E9" s="61" t="str">
        <f>IFERROR(COUNTIFS('Məlumatların daxil edilməsi'!$F$3:$F$180,"Riy",'Məlumatların daxil edilməsi'!$G$3:$G$180,"&lt;5",'Məlumatların daxil edilməsi'!$L$3:$L$180,E$1)/$C9,"")</f>
        <v/>
      </c>
      <c r="F9" s="61" t="str">
        <f>IFERROR(COUNTIFS('Məlumatların daxil edilməsi'!$F$3:$F$180,"Riy",'Məlumatların daxil edilməsi'!$G$3:$G$180,"&lt;5",'Məlumatların daxil edilməsi'!$L$3:$L$180,F$1)/$C9,"")</f>
        <v/>
      </c>
      <c r="G9" s="61" t="str">
        <f>IFERROR(COUNTIFS('Məlumatların daxil edilməsi'!$F$3:$F$180,"Riy",'Məlumatların daxil edilməsi'!$G$3:$G$180,"&lt;5",'Məlumatların daxil edilməsi'!$L$3:$L$180,G$1)/$C9,"")</f>
        <v/>
      </c>
      <c r="H9" s="61" t="str">
        <f>IFERROR(COUNTIFS('Məlumatların daxil edilməsi'!$F$3:$F$180,"Riy",'Məlumatların daxil edilməsi'!$G$3:$G$180,"&lt;5",'Məlumatların daxil edilməsi'!$L$3:$L$180,H$1)/$C9,"")</f>
        <v/>
      </c>
      <c r="I9" s="46" t="str">
        <f t="array" ref="I9">IFS(SUM(D9:H9)=0,"-",AND(D9&gt;=0.7,H9=0),"Əla",AND(SUM(D9:E9)&gt;0.5,SUM(G9:H9)&lt;=0.2,H9&lt;=0.1),"Yaxşı",AND(SUM(D9:F9)&gt;0.5,H9&lt;=0.3),"Kafi",H9&lt;0.5,"Zəif",H9&gt;=0.5,"Çox zəif")</f>
        <v>-</v>
      </c>
    </row>
    <row r="10" ht="14.25" customHeight="1">
      <c r="A10" s="62"/>
      <c r="B10" s="71" t="s">
        <v>50</v>
      </c>
      <c r="C10" s="34">
        <f>COUNTIFS('Məlumatların daxil edilməsi'!$F$3:$F$180,"Riy",'Məlumatların daxil edilməsi'!$G$3:$G$180,"&gt;4",'Məlumatların daxil edilməsi'!$G$3:$G$180,"&lt;10")</f>
        <v>0</v>
      </c>
      <c r="D10" s="61" t="str">
        <f>IFERROR(COUNTIFS('Məlumatların daxil edilməsi'!$F$3:$F$180,"Riy",'Məlumatların daxil edilməsi'!$G$3:$G$180,"&gt;4",'Məlumatların daxil edilməsi'!$G$3:$G$180,"&lt;10",'Məlumatların daxil edilməsi'!$L$3:$L$180,D$1)/$C10,"")</f>
        <v/>
      </c>
      <c r="E10" s="61" t="str">
        <f>IFERROR(COUNTIFS('Məlumatların daxil edilməsi'!$F$3:$F$180,"Riy",'Məlumatların daxil edilməsi'!$G$3:$G$180,"&gt;4",'Məlumatların daxil edilməsi'!$G$3:$G$180,"&lt;10",'Məlumatların daxil edilməsi'!$L$3:$L$180,E$1)/$C10,"")</f>
        <v/>
      </c>
      <c r="F10" s="61" t="str">
        <f>IFERROR(COUNTIFS('Məlumatların daxil edilməsi'!$F$3:$F$180,"Riy",'Məlumatların daxil edilməsi'!$G$3:$G$180,"&gt;4",'Məlumatların daxil edilməsi'!$G$3:$G$180,"&lt;10",'Məlumatların daxil edilməsi'!$L$3:$L$180,F$1)/$C10,"")</f>
        <v/>
      </c>
      <c r="G10" s="61" t="str">
        <f>IFERROR(COUNTIFS('Məlumatların daxil edilməsi'!$F$3:$F$180,"Riy",'Məlumatların daxil edilməsi'!$G$3:$G$180,"&gt;4",'Məlumatların daxil edilməsi'!$G$3:$G$180,"&lt;10",'Məlumatların daxil edilməsi'!$L$3:$L$180,G$1)/$C10,"")</f>
        <v/>
      </c>
      <c r="H10" s="61" t="str">
        <f>IFERROR(COUNTIFS('Məlumatların daxil edilməsi'!$F$3:$F$180,"Riy",'Məlumatların daxil edilməsi'!$G$3:$G$180,"&gt;4",'Məlumatların daxil edilməsi'!$G$3:$G$180,"&lt;10",'Məlumatların daxil edilməsi'!$L$3:$L$180,H$1)/$C10,"")</f>
        <v/>
      </c>
      <c r="I10" s="46" t="str">
        <f t="array" ref="I10">IFS(SUM(D10:H10)=0,"-",AND(D10&gt;=0.7,H10=0),"Əla",AND(SUM(D10:E10)&gt;0.5,SUM(G10:H10)&lt;=0.2,H10&lt;=0.1),"Yaxşı",AND(SUM(D10:F10)&gt;0.5,H10&lt;=0.3),"Kafi",H10&lt;0.5,"Zəif",H10&gt;=0.5,"Çox zəif")</f>
        <v>-</v>
      </c>
      <c r="K10" s="103"/>
    </row>
    <row r="11" ht="14.25" customHeight="1">
      <c r="A11" s="62"/>
      <c r="B11" s="71" t="s">
        <v>51</v>
      </c>
      <c r="C11" s="34">
        <f>COUNTIFS('Məlumatların daxil edilməsi'!$F$3:$F$180,"Riy",'Məlumatların daxil edilməsi'!$G$3:$G$180,"&gt;9")</f>
        <v>0</v>
      </c>
      <c r="D11" s="61" t="str">
        <f>IFERROR(COUNTIFS('Məlumatların daxil edilməsi'!$F$3:$F$180,"Riy",'Məlumatların daxil edilməsi'!$G$3:$G$180,"&gt;9",'Məlumatların daxil edilməsi'!$L$3:$L$180,D$1)/$C11,"")</f>
        <v/>
      </c>
      <c r="E11" s="61" t="str">
        <f>IFERROR(COUNTIFS('Məlumatların daxil edilməsi'!$F$3:$F$180,"Riy",'Məlumatların daxil edilməsi'!$G$3:$G$180,"&gt;9",'Məlumatların daxil edilməsi'!$L$3:$L$180,E$1)/$C11,"")</f>
        <v/>
      </c>
      <c r="F11" s="61" t="str">
        <f>IFERROR(COUNTIFS('Məlumatların daxil edilməsi'!$F$3:$F$180,"Riy",'Məlumatların daxil edilməsi'!$G$3:$G$180,"&gt;9",'Məlumatların daxil edilməsi'!$L$3:$L$180,F$1)/$C11,"")</f>
        <v/>
      </c>
      <c r="G11" s="61" t="str">
        <f>IFERROR(COUNTIFS('Məlumatların daxil edilməsi'!$F$3:$F$180,"Riy",'Məlumatların daxil edilməsi'!$G$3:$G$180,"&gt;9",'Məlumatların daxil edilməsi'!$L$3:$L$180,G$1)/$C11,"")</f>
        <v/>
      </c>
      <c r="H11" s="61" t="str">
        <f>IFERROR(COUNTIFS('Məlumatların daxil edilməsi'!$F$3:$F$180,"Riy",'Məlumatların daxil edilməsi'!$G$3:$G$180,"&gt;9",'Məlumatların daxil edilməsi'!$L$3:$L$180,H$1)/$C11,"")</f>
        <v/>
      </c>
      <c r="I11" s="46" t="str">
        <f t="array" ref="I11">IFS(SUM(D11:H11)=0,"-",AND(D11&gt;=0.7,H11=0),"Əla",AND(SUM(D11:E11)&gt;0.5,SUM(G11:H11)&lt;=0.2,H11&lt;=0.1),"Yaxşı",AND(SUM(D11:F11)&gt;0.5,H11&lt;=0.3),"Kafi",H11&lt;0.5,"Zəif",H11&gt;=0.5,"Çox zəif")</f>
        <v>-</v>
      </c>
    </row>
    <row r="12" ht="14.25" customHeight="1">
      <c r="A12" s="64"/>
      <c r="B12" s="79" t="s">
        <v>45</v>
      </c>
      <c r="C12" s="48">
        <f>SUM(C9:C11)</f>
        <v>0</v>
      </c>
      <c r="D12" s="66" t="str">
        <f>IFERROR(COUNTIFS('Məlumatların daxil edilməsi'!$F$3:$F$180,"Riy",'Məlumatların daxil edilməsi'!$L$3:$L$180,D$1)/$C12,"")</f>
        <v/>
      </c>
      <c r="E12" s="66" t="str">
        <f>IFERROR(COUNTIFS('Məlumatların daxil edilməsi'!$F$3:$F$180,"Riy",'Məlumatların daxil edilməsi'!$L$3:$L$180,E$1)/$C12,"")</f>
        <v/>
      </c>
      <c r="F12" s="66" t="str">
        <f>IFERROR(COUNTIFS('Məlumatların daxil edilməsi'!$F$3:$F$180,"Riy",'Məlumatların daxil edilməsi'!$L$3:$L$180,F$1)/$C12,"")</f>
        <v/>
      </c>
      <c r="G12" s="66" t="str">
        <f>IFERROR(COUNTIFS('Məlumatların daxil edilməsi'!$F$3:$F$180,"Riy",'Məlumatların daxil edilməsi'!$L$3:$L$180,G$1)/$C12,"")</f>
        <v/>
      </c>
      <c r="H12" s="66" t="str">
        <f>IFERROR(COUNTIFS('Məlumatların daxil edilməsi'!$F$3:$F$180,"Riy",'Məlumatların daxil edilməsi'!$L$3:$L$180,H$1)/$C12,"")</f>
        <v/>
      </c>
      <c r="I12" s="46" t="str">
        <f t="array" ref="I12">IFS(SUM(D12:H12)=0,"-",AND(D12&gt;=0.7,H12=0),"Əla",AND(SUM(D12:E12)&gt;0.5,SUM(G12:H12)&lt;=0.2,H12&lt;=0.1),"Yaxşı",AND(SUM(D12:F12)&gt;0.5,H12&lt;=0.3),"Kafi",H12&lt;0.5,"Zəif",H12&gt;=0.5,"Çox zəif")</f>
        <v>-</v>
      </c>
    </row>
    <row r="13" ht="14.25" customHeight="1">
      <c r="A13" s="58" t="s">
        <v>40</v>
      </c>
      <c r="B13" s="67" t="s">
        <v>61</v>
      </c>
      <c r="C13" s="55">
        <v>1.3</v>
      </c>
      <c r="D13" s="69"/>
      <c r="E13" s="69"/>
      <c r="F13" s="69"/>
      <c r="G13" s="69"/>
      <c r="H13" s="69"/>
      <c r="I13" s="70"/>
    </row>
    <row r="14" ht="14.25" customHeight="1">
      <c r="A14" s="62"/>
      <c r="B14" s="71" t="s">
        <v>46</v>
      </c>
      <c r="C14" s="60" t="s">
        <v>54</v>
      </c>
      <c r="D14" s="61" t="s">
        <v>55</v>
      </c>
      <c r="E14" s="34" t="s">
        <v>56</v>
      </c>
      <c r="F14" s="34" t="s">
        <v>57</v>
      </c>
      <c r="G14" s="34" t="s">
        <v>58</v>
      </c>
      <c r="H14" s="34" t="s">
        <v>59</v>
      </c>
      <c r="I14" s="29" t="s">
        <v>48</v>
      </c>
    </row>
    <row r="15" ht="14.25" customHeight="1">
      <c r="A15" s="62"/>
      <c r="B15" s="71" t="s">
        <v>49</v>
      </c>
      <c r="C15" s="34">
        <f>COUNTIFS('Məlumatların daxil edilməsi'!$F$3:$F$180,"Riy",'Məlumatların daxil edilməsi'!$G$3:$G$180,"&lt;5")</f>
        <v>0</v>
      </c>
      <c r="D15" s="61" t="str">
        <f>IFERROR(COUNTIFS('Məlumatların daxil edilməsi'!$F$3:$F$180,"İRiy",'Məlumatların daxil edilməsi'!$G$3:$G$180,"&lt;5",'Məlumatların daxil edilməsi'!$M$3:$M$180,D$1)/$C15,"")</f>
        <v/>
      </c>
      <c r="E15" s="61" t="str">
        <f>IFERROR(COUNTIFS('Məlumatların daxil edilməsi'!$F$3:$F$180,"Riy",'Məlumatların daxil edilməsi'!$G$3:$G$180,"&lt;5",'Məlumatların daxil edilməsi'!$M$3:$M$180,E$1)/$C15,"")</f>
        <v/>
      </c>
      <c r="F15" s="61" t="str">
        <f>IFERROR(COUNTIFS('Məlumatların daxil edilməsi'!$F$3:$F$180,"Riy",'Məlumatların daxil edilməsi'!$G$3:$G$180,"&lt;5",'Məlumatların daxil edilməsi'!$M$3:$M$180,F$1)/$C15,"")</f>
        <v/>
      </c>
      <c r="G15" s="61" t="str">
        <f>IFERROR(COUNTIFS('Məlumatların daxil edilməsi'!$F$3:$F$180,"Riy",'Məlumatların daxil edilməsi'!$G$3:$G$180,"&lt;5",'Məlumatların daxil edilməsi'!$M$3:$M$180,G$1)/$C15,"")</f>
        <v/>
      </c>
      <c r="H15" s="61" t="str">
        <f>IFERROR(COUNTIFS('Məlumatların daxil edilməsi'!$F$3:$F$180,"Riy",'Məlumatların daxil edilməsi'!$G$3:$G$180,"&lt;5",'Məlumatların daxil edilməsi'!$M$3:$M$180,H$1)/$C15,"")</f>
        <v/>
      </c>
      <c r="I15" s="46" t="str">
        <f t="array" ref="I15">IFS(SUM(D15:H15)=0,"-",AND(D15&gt;=0.7,H15=0),"Əla",AND(SUM(D15:E15)&gt;0.5,SUM(G15:H15)&lt;=0.2,H15&lt;=0.1),"Yaxşı",AND(SUM(D15:F15)&gt;0.5,H15&lt;=0.3),"Kafi",H15&lt;0.5,"Zəif",H15&gt;=0.5,"Çox zəif")</f>
        <v>-</v>
      </c>
    </row>
    <row r="16" ht="14.25" customHeight="1">
      <c r="A16" s="62"/>
      <c r="B16" s="71" t="s">
        <v>50</v>
      </c>
      <c r="C16" s="34">
        <f>COUNTIFS('Məlumatların daxil edilməsi'!$F$3:$F$180,"Riy",'Məlumatların daxil edilməsi'!$G$3:$G$180,"&gt;4",'Məlumatların daxil edilməsi'!$G$3:$G$180,"&lt;10")</f>
        <v>0</v>
      </c>
      <c r="D16" s="61" t="str">
        <f>IFERROR(COUNTIFS('Məlumatların daxil edilməsi'!$F$3:$F$180,"Riy",'Məlumatların daxil edilməsi'!$G$3:$G$180,"&gt;4",'Məlumatların daxil edilməsi'!$G$3:$G$180,"&lt;10",'Məlumatların daxil edilməsi'!$M$3:$M$180,D$1)/$C16,"")</f>
        <v/>
      </c>
      <c r="E16" s="61" t="str">
        <f>IFERROR(COUNTIFS('Məlumatların daxil edilməsi'!$F$3:$F$180,"Riy",'Məlumatların daxil edilməsi'!$G$3:$G$180,"&gt;4",'Məlumatların daxil edilməsi'!$G$3:$G$180,"&lt;10",'Məlumatların daxil edilməsi'!$M$3:$M$180,E$1)/$C16,"")</f>
        <v/>
      </c>
      <c r="F16" s="61" t="str">
        <f>IFERROR(COUNTIFS('Məlumatların daxil edilməsi'!$F$3:$F$180,"Riy",'Məlumatların daxil edilməsi'!$G$3:$G$180,"&gt;4",'Məlumatların daxil edilməsi'!$G$3:$G$180,"&lt;10",'Məlumatların daxil edilməsi'!$M$3:$M$180,F$1)/$C16,"")</f>
        <v/>
      </c>
      <c r="G16" s="61" t="str">
        <f>IFERROR(COUNTIFS('Məlumatların daxil edilməsi'!$F$3:$F$180,"Riy",'Məlumatların daxil edilməsi'!$G$3:$G$180,"&gt;4",'Məlumatların daxil edilməsi'!$G$3:$G$180,"&lt;10",'Məlumatların daxil edilməsi'!$M$3:$M$180,G$1)/$C16,"")</f>
        <v/>
      </c>
      <c r="H16" s="61" t="str">
        <f>IFERROR(COUNTIFS('Məlumatların daxil edilməsi'!$F$3:$F$180,"Riy",'Məlumatların daxil edilməsi'!$G$3:$G$180,"&gt;4",'Məlumatların daxil edilməsi'!$G$3:$G$180,"&lt;10",'Məlumatların daxil edilməsi'!$M$3:$M$180,H$1)/$C16,"")</f>
        <v/>
      </c>
      <c r="I16" s="46" t="str">
        <f t="array" ref="I16">IFS(SUM(D16:H16)=0,"-",AND(D16&gt;=0.7,H16=0),"Əla",AND(SUM(D16:E16)&gt;0.5,SUM(G16:H16)&lt;=0.2,H16&lt;=0.1),"Yaxşı",AND(SUM(D16:F16)&gt;0.5,H16&lt;=0.3),"Kafi",H16&lt;0.5,"Zəif",H16&gt;=0.5,"Çox zəif")</f>
        <v>-</v>
      </c>
    </row>
    <row r="17" ht="14.25" customHeight="1">
      <c r="A17" s="62"/>
      <c r="B17" s="71" t="s">
        <v>51</v>
      </c>
      <c r="C17" s="34">
        <f>COUNTIFS('Məlumatların daxil edilməsi'!$F$3:$F$180,"Riy",'Məlumatların daxil edilməsi'!$G$3:$G$180,"&gt;9")</f>
        <v>0</v>
      </c>
      <c r="D17" s="61" t="str">
        <f>IFERROR(COUNTIFS('Məlumatların daxil edilməsi'!$F$3:$F$180,"Riy",'Məlumatların daxil edilməsi'!$G$3:$G$180,"&gt;9",'Məlumatların daxil edilməsi'!$M$3:$M$180,D$1)/$C17,"")</f>
        <v/>
      </c>
      <c r="E17" s="61" t="str">
        <f>IFERROR(COUNTIFS('Məlumatların daxil edilməsi'!$F$3:$F$180,"Riy",'Məlumatların daxil edilməsi'!$G$3:$G$180,"&gt;9",'Məlumatların daxil edilməsi'!$M$3:$M$180,E$1)/$C17,"")</f>
        <v/>
      </c>
      <c r="F17" s="61" t="str">
        <f>IFERROR(COUNTIFS('Məlumatların daxil edilməsi'!$F$3:$F$180,"Riy",'Məlumatların daxil edilməsi'!$G$3:$G$180,"&gt;9",'Məlumatların daxil edilməsi'!$M$3:$M$180,F$1)/$C17,"")</f>
        <v/>
      </c>
      <c r="G17" s="61" t="str">
        <f>IFERROR(COUNTIFS('Məlumatların daxil edilməsi'!$F$3:$F$180,"Riy",'Məlumatların daxil edilməsi'!$G$3:$G$180,"&gt;9",'Məlumatların daxil edilməsi'!$M$3:$M$180,G$1)/$C17,"")</f>
        <v/>
      </c>
      <c r="H17" s="61" t="str">
        <f>IFERROR(COUNTIFS('Məlumatların daxil edilməsi'!$F$3:$F$180,"Riy",'Məlumatların daxil edilməsi'!$G$3:$G$180,"&gt;9",'Məlumatların daxil edilməsi'!$M$3:$M$180,H$1)/$C17,"")</f>
        <v/>
      </c>
      <c r="I17" s="46" t="str">
        <f t="array" ref="I17">IFS(SUM(D17:H17)=0,"-",AND(D17&gt;=0.7,H17=0),"Əla",AND(SUM(D17:E17)&gt;0.5,SUM(G17:H17)&lt;=0.2,H17&lt;=0.1),"Yaxşı",AND(SUM(D17:F17)&gt;0.5,H17&lt;=0.3),"Kafi",H17&lt;0.5,"Zəif",H17&gt;=0.5,"Çox zəif")</f>
        <v>-</v>
      </c>
    </row>
    <row r="18" ht="14.25" customHeight="1">
      <c r="A18" s="64"/>
      <c r="B18" s="79" t="s">
        <v>45</v>
      </c>
      <c r="C18" s="48">
        <f>SUM(C15:C17)</f>
        <v>0</v>
      </c>
      <c r="D18" s="66" t="str">
        <f>IFERROR(COUNTIFS('Məlumatların daxil edilməsi'!$F$3:$F$180,"Riy",'Məlumatların daxil edilməsi'!$M$3:$M$180,D$1)/$C18,"")</f>
        <v/>
      </c>
      <c r="E18" s="66" t="str">
        <f>IFERROR(COUNTIFS('Məlumatların daxil edilməsi'!$F$3:$F$180,"Riy",'Məlumatların daxil edilməsi'!$M$3:$M$180,E$1)/$C18,"")</f>
        <v/>
      </c>
      <c r="F18" s="66" t="str">
        <f>IFERROR(COUNTIFS('Məlumatların daxil edilməsi'!$F$3:$F$180,"Riy",'Məlumatların daxil edilməsi'!$M$3:$M$180,F$1)/$C18,"")</f>
        <v/>
      </c>
      <c r="G18" s="66" t="str">
        <f>IFERROR(COUNTIFS('Məlumatların daxil edilməsi'!$F$3:$F$180,"Riy",'Məlumatların daxil edilməsi'!$M$3:$M$180,G$1)/$C18,"")</f>
        <v/>
      </c>
      <c r="H18" s="66" t="str">
        <f>IFERROR(COUNTIFS('Məlumatların daxil edilməsi'!$F$3:$F$180,"Riy",'Məlumatların daxil edilməsi'!$M$3:$M$180,H$1)/$C18,"")</f>
        <v/>
      </c>
      <c r="I18" s="46" t="str">
        <f t="array" ref="I18">IFS(SUM(D18:H18)=0,"-",AND(D18&gt;=0.7,H18=0),"Əla",AND(SUM(D18:E18)&gt;0.5,SUM(G18:H18)&lt;=0.2,H18&lt;=0.1),"Yaxşı",AND(SUM(D18:F18)&gt;0.5,H18&lt;=0.3),"Kafi",H18&lt;0.5,"Zəif",H18&gt;=0.5,"Çox zəif")</f>
        <v>-</v>
      </c>
    </row>
    <row r="19" ht="14.25" customHeight="1">
      <c r="A19" s="58" t="s">
        <v>40</v>
      </c>
      <c r="B19" s="67" t="s">
        <v>62</v>
      </c>
      <c r="C19" s="55">
        <v>2.1</v>
      </c>
      <c r="D19" s="69"/>
      <c r="E19" s="69"/>
      <c r="F19" s="69"/>
      <c r="G19" s="69"/>
      <c r="H19" s="69"/>
      <c r="I19" s="70"/>
    </row>
    <row r="20" ht="14.25" customHeight="1">
      <c r="A20" s="62"/>
      <c r="B20" s="71" t="s">
        <v>46</v>
      </c>
      <c r="C20" s="60" t="s">
        <v>54</v>
      </c>
      <c r="D20" s="61" t="s">
        <v>55</v>
      </c>
      <c r="E20" s="34" t="s">
        <v>56</v>
      </c>
      <c r="F20" s="34" t="s">
        <v>57</v>
      </c>
      <c r="G20" s="34" t="s">
        <v>58</v>
      </c>
      <c r="H20" s="34" t="s">
        <v>59</v>
      </c>
      <c r="I20" s="29" t="s">
        <v>48</v>
      </c>
    </row>
    <row r="21" ht="14.25" customHeight="1">
      <c r="A21" s="62"/>
      <c r="B21" s="71" t="s">
        <v>49</v>
      </c>
      <c r="C21" s="34">
        <f>COUNTIFS('Məlumatların daxil edilməsi'!$F$3:$F$180,"Riy",'Məlumatların daxil edilməsi'!$G$3:$G$180,"&lt;5")</f>
        <v>0</v>
      </c>
      <c r="D21" s="61" t="str">
        <f>IFERROR(COUNTIFS('Məlumatların daxil edilməsi'!$F$3:$F$180,"Riy",'Məlumatların daxil edilməsi'!$G$3:$G$180,"&lt;5",'Məlumatların daxil edilməsi'!$N$3:$N$180,D$1)/$C21,"")</f>
        <v/>
      </c>
      <c r="E21" s="61" t="str">
        <f>IFERROR(COUNTIFS('Məlumatların daxil edilməsi'!$F$3:$F$180,"Riy",'Məlumatların daxil edilməsi'!$G$3:$G$180,"&lt;5",'Məlumatların daxil edilməsi'!$N$3:$N$180,E$1)/$C21,"")</f>
        <v/>
      </c>
      <c r="F21" s="61" t="str">
        <f>IFERROR(COUNTIFS('Məlumatların daxil edilməsi'!$F$3:$F$180,"Riy",'Məlumatların daxil edilməsi'!$G$3:$G$180,"&lt;5",'Məlumatların daxil edilməsi'!$N$3:$N$180,F$1)/$C21,"")</f>
        <v/>
      </c>
      <c r="G21" s="61" t="str">
        <f>IFERROR(COUNTIFS('Məlumatların daxil edilməsi'!$F$3:$F$180,"Riy",'Məlumatların daxil edilməsi'!$G$3:$G$180,"&lt;5",'Məlumatların daxil edilməsi'!$N$3:$N$180,G$1)/$C21,"")</f>
        <v/>
      </c>
      <c r="H21" s="61" t="str">
        <f>IFERROR(COUNTIFS('Məlumatların daxil edilməsi'!$F$3:$F$180,"Riy",'Məlumatların daxil edilməsi'!$G$3:$G$180,"&lt;5",'Məlumatların daxil edilməsi'!$N$3:$N$180,H$1)/$C21,"")</f>
        <v/>
      </c>
      <c r="I21" s="46" t="str">
        <f t="array" ref="I21">IFS(SUM(D21:H21)=0,"-",AND(D21&gt;=0.7,H21=0),"Əla",AND(SUM(D21:E21)&gt;0.5,SUM(G21:H21)&lt;=0.2,H21&lt;=0.1),"Yaxşı",AND(SUM(D21:F21)&gt;0.5,H21&lt;=0.3),"Kafi",H21&lt;0.5,"Zəif",H21&gt;=0.5,"Çox zəif")</f>
        <v>-</v>
      </c>
    </row>
    <row r="22" ht="14.25" customHeight="1">
      <c r="A22" s="62"/>
      <c r="B22" s="71" t="s">
        <v>50</v>
      </c>
      <c r="C22" s="34">
        <f>COUNTIFS('Məlumatların daxil edilməsi'!$F$3:$F$180,"Riy",'Məlumatların daxil edilməsi'!$G$3:$G$180,"&gt;4",'Məlumatların daxil edilməsi'!$G$3:$G$180,"&lt;10")</f>
        <v>0</v>
      </c>
      <c r="D22" s="61" t="str">
        <f>IFERROR(COUNTIFS('Məlumatların daxil edilməsi'!$F$3:$F$180,"Riy",'Məlumatların daxil edilməsi'!$G$3:$G$180,"&gt;4",'Məlumatların daxil edilməsi'!$G$3:$G$180,"&lt;10",'Məlumatların daxil edilməsi'!$N$3:$N$180,D$1)/$C22,"")</f>
        <v/>
      </c>
      <c r="E22" s="61" t="str">
        <f>IFERROR(COUNTIFS('Məlumatların daxil edilməsi'!$F$3:$F$180,"Riy",'Məlumatların daxil edilməsi'!$G$3:$G$180,"&gt;4",'Məlumatların daxil edilməsi'!$G$3:$G$180,"&lt;10",'Məlumatların daxil edilməsi'!$N$3:$N$180,E$1)/$C22,"")</f>
        <v/>
      </c>
      <c r="F22" s="61" t="str">
        <f>IFERROR(COUNTIFS('Məlumatların daxil edilməsi'!$F$3:$F$180,"Riy",'Məlumatların daxil edilməsi'!$G$3:$G$180,"&gt;4",'Məlumatların daxil edilməsi'!$G$3:$G$180,"&lt;10",'Məlumatların daxil edilməsi'!$N$3:$N$180,F$1)/$C22,"")</f>
        <v/>
      </c>
      <c r="G22" s="61" t="str">
        <f>IFERROR(COUNTIFS('Məlumatların daxil edilməsi'!$F$3:$F$180,"Riy",'Məlumatların daxil edilməsi'!$G$3:$G$180,"&gt;4",'Məlumatların daxil edilməsi'!$G$3:$G$180,"&lt;10",'Məlumatların daxil edilməsi'!$N$3:$N$180,G$1)/$C22,"")</f>
        <v/>
      </c>
      <c r="H22" s="61" t="str">
        <f>IFERROR(COUNTIFS('Məlumatların daxil edilməsi'!$F$3:$F$180,"Riy",'Məlumatların daxil edilməsi'!$G$3:$G$180,"&gt;4",'Məlumatların daxil edilməsi'!$G$3:$G$180,"&lt;10",'Məlumatların daxil edilməsi'!$N$3:$N$180,H$1)/$C22,"")</f>
        <v/>
      </c>
      <c r="I22" s="46" t="str">
        <f t="array" ref="I22">IFS(SUM(D22:H22)=0,"-",AND(D22&gt;=0.7,H22=0),"Əla",AND(SUM(D22:E22)&gt;0.5,SUM(G22:H22)&lt;=0.2,H22&lt;=0.1),"Yaxşı",AND(SUM(D22:F22)&gt;0.5,H22&lt;=0.3),"Kafi",H22&lt;0.5,"Zəif",H22&gt;=0.5,"Çox zəif")</f>
        <v>-</v>
      </c>
    </row>
    <row r="23" ht="14.25" customHeight="1">
      <c r="A23" s="62"/>
      <c r="B23" s="71" t="s">
        <v>51</v>
      </c>
      <c r="C23" s="34">
        <f>COUNTIFS('Məlumatların daxil edilməsi'!$F$3:$F$180,"Riy",'Məlumatların daxil edilməsi'!$G$3:$G$180,"&gt;9")</f>
        <v>0</v>
      </c>
      <c r="D23" s="61" t="str">
        <f>IFERROR(COUNTIFS('Məlumatların daxil edilməsi'!$F$3:$F$180,"Riy",'Məlumatların daxil edilməsi'!$G$3:$G$180,"&gt;9",'Məlumatların daxil edilməsi'!$N$3:$N$180,D$1)/$C23,"")</f>
        <v/>
      </c>
      <c r="E23" s="61" t="str">
        <f>IFERROR(COUNTIFS('Məlumatların daxil edilməsi'!$F$3:$F$180,"Riy",'Məlumatların daxil edilməsi'!$G$3:$G$180,"&gt;9",'Məlumatların daxil edilməsi'!$N$3:$N$180,E$1)/$C23,"")</f>
        <v/>
      </c>
      <c r="F23" s="61" t="str">
        <f>IFERROR(COUNTIFS('Məlumatların daxil edilməsi'!$F$3:$F$180,"Riy",'Məlumatların daxil edilməsi'!$G$3:$G$180,"&gt;9",'Məlumatların daxil edilməsi'!$N$3:$N$180,F$1)/$C23,"")</f>
        <v/>
      </c>
      <c r="G23" s="61" t="str">
        <f>IFERROR(COUNTIFS('Məlumatların daxil edilməsi'!$F$3:$F$180,"Riy",'Məlumatların daxil edilməsi'!$G$3:$G$180,"&gt;9",'Məlumatların daxil edilməsi'!$N$3:$N$180,G$1)/$C23,"")</f>
        <v/>
      </c>
      <c r="H23" s="61" t="str">
        <f>IFERROR(COUNTIFS('Məlumatların daxil edilməsi'!$F$3:$F$180,"Riy",'Məlumatların daxil edilməsi'!$G$3:$G$180,"&gt;9",'Məlumatların daxil edilməsi'!$N$3:$N$180,H$1)/$C23,"")</f>
        <v/>
      </c>
      <c r="I23" s="46" t="str">
        <f t="array" ref="I23">IFS(SUM(D23:H23)=0,"-",AND(D23&gt;=0.7,H23=0),"Əla",AND(SUM(D23:E23)&gt;0.5,SUM(G23:H23)&lt;=0.2,H23&lt;=0.1),"Yaxşı",AND(SUM(D23:F23)&gt;0.5,H23&lt;=0.3),"Kafi",H23&lt;0.5,"Zəif",H23&gt;=0.5,"Çox zəif")</f>
        <v>-</v>
      </c>
    </row>
    <row r="24" ht="14.25" customHeight="1">
      <c r="A24" s="64"/>
      <c r="B24" s="79" t="s">
        <v>45</v>
      </c>
      <c r="C24" s="48">
        <f>SUM(C21:C23)</f>
        <v>0</v>
      </c>
      <c r="D24" s="66" t="str">
        <f>IFERROR(COUNTIFS('Məlumatların daxil edilməsi'!$F$3:$F$180,"Riy",'Məlumatların daxil edilməsi'!$N$3:$N$180,D$1)/$C24,"")</f>
        <v/>
      </c>
      <c r="E24" s="66" t="str">
        <f>IFERROR(COUNTIFS('Məlumatların daxil edilməsi'!$F$3:$F$180,"Riy",'Məlumatların daxil edilməsi'!$N$3:$N$180,E$1)/$C24,"")</f>
        <v/>
      </c>
      <c r="F24" s="66" t="str">
        <f>IFERROR(COUNTIFS('Məlumatların daxil edilməsi'!$F$3:$F$180,"Riy",'Məlumatların daxil edilməsi'!$N$3:$N$180,F$1)/$C24,"")</f>
        <v/>
      </c>
      <c r="G24" s="66" t="str">
        <f>IFERROR(COUNTIFS('Məlumatların daxil edilməsi'!$F$3:$F$180,"Riy",'Məlumatların daxil edilməsi'!$N$3:$N$180,G$1)/$C24,"")</f>
        <v/>
      </c>
      <c r="H24" s="66" t="str">
        <f>IFERROR(COUNTIFS('Məlumatların daxil edilməsi'!$F$3:$F$180,"Riy",'Məlumatların daxil edilməsi'!$N$3:$N$180,H$1)/$C24,"")</f>
        <v/>
      </c>
      <c r="I24" s="46" t="str">
        <f t="array" ref="I24">IFS(SUM(D24:H24)=0,"-",AND(D24&gt;=0.7,H24=0),"Əla",AND(SUM(D24:E24)&gt;0.5,SUM(G24:H24)&lt;=0.2,H24&lt;=0.1),"Yaxşı",AND(SUM(D24:F24)&gt;0.5,H24&lt;=0.3),"Kafi",H24&lt;0.5,"Zəif",H24&gt;=0.5,"Çox zəif")</f>
        <v>-</v>
      </c>
    </row>
    <row r="25" ht="14.25" customHeight="1">
      <c r="A25" s="58" t="s">
        <v>40</v>
      </c>
      <c r="B25" s="67" t="s">
        <v>88</v>
      </c>
      <c r="C25" s="55">
        <v>2.2</v>
      </c>
      <c r="D25" s="69"/>
      <c r="E25" s="69"/>
      <c r="F25" s="69"/>
      <c r="G25" s="69"/>
      <c r="H25" s="69"/>
      <c r="I25" s="70"/>
    </row>
    <row r="26" ht="14.25" customHeight="1">
      <c r="A26" s="62"/>
      <c r="B26" s="71" t="s">
        <v>46</v>
      </c>
      <c r="C26" s="60" t="s">
        <v>54</v>
      </c>
      <c r="D26" s="61" t="s">
        <v>55</v>
      </c>
      <c r="E26" s="34" t="s">
        <v>56</v>
      </c>
      <c r="F26" s="34" t="s">
        <v>57</v>
      </c>
      <c r="G26" s="34" t="s">
        <v>58</v>
      </c>
      <c r="H26" s="34" t="s">
        <v>59</v>
      </c>
      <c r="I26" s="29" t="s">
        <v>48</v>
      </c>
    </row>
    <row r="27" ht="14.25" customHeight="1">
      <c r="A27" s="62"/>
      <c r="B27" s="71" t="s">
        <v>49</v>
      </c>
      <c r="C27" s="34">
        <f>COUNTIFS('Məlumatların daxil edilməsi'!$F$3:$F$180,"Riy",'Məlumatların daxil edilməsi'!$G$3:$G$180,"&lt;5")</f>
        <v>0</v>
      </c>
      <c r="D27" s="61" t="str">
        <f>IFERROR(COUNTIFS('Məlumatların daxil edilməsi'!$F$3:$F$180,"Riy",'Məlumatların daxil edilməsi'!$G$3:$G$180,"&lt;5",'Məlumatların daxil edilməsi'!$O$3:$O$180,D$1)/$C27,"")</f>
        <v/>
      </c>
      <c r="E27" s="61" t="str">
        <f>IFERROR(COUNTIFS('Məlumatların daxil edilməsi'!$F$3:$F$180,"Riy",'Məlumatların daxil edilməsi'!$G$3:$G$180,"&lt;5",'Məlumatların daxil edilməsi'!$O$3:$O$180,E$1)/$C27,"")</f>
        <v/>
      </c>
      <c r="F27" s="61" t="str">
        <f>IFERROR(COUNTIFS('Məlumatların daxil edilməsi'!$F$3:$F$180,"Riy",'Məlumatların daxil edilməsi'!$G$3:$G$180,"&lt;5",'Məlumatların daxil edilməsi'!$O$3:$O$180,F$1)/$C27,"")</f>
        <v/>
      </c>
      <c r="G27" s="61" t="str">
        <f>IFERROR(COUNTIFS('Məlumatların daxil edilməsi'!$F$3:$F$180,"Riy",'Məlumatların daxil edilməsi'!$G$3:$G$180,"&lt;5",'Məlumatların daxil edilməsi'!$O$3:$O$180,G$1)/$C27,"")</f>
        <v/>
      </c>
      <c r="H27" s="61" t="str">
        <f>IFERROR(COUNTIFS('Məlumatların daxil edilməsi'!$F$3:$F$180,"Riy",'Məlumatların daxil edilməsi'!$G$3:$G$180,"&lt;5",'Məlumatların daxil edilməsi'!$O$3:$O$180,H$1)/$C27,"")</f>
        <v/>
      </c>
      <c r="I27" s="46" t="str">
        <f t="array" ref="I27">IFS(SUM(D27:H27)=0,"-",AND(D27&gt;=0.7,H27=0),"Əla",AND(SUM(D27:E27)&gt;0.5,SUM(G27:H27)&lt;=0.2,H27&lt;=0.1),"Yaxşı",AND(SUM(D27:F27)&gt;0.5,H27&lt;=0.3),"Kafi",H27&lt;0.5,"Zəif",H27&gt;=0.5,"Çox zəif")</f>
        <v>-</v>
      </c>
    </row>
    <row r="28" ht="14.25" customHeight="1">
      <c r="A28" s="62"/>
      <c r="B28" s="71" t="s">
        <v>50</v>
      </c>
      <c r="C28" s="34">
        <f>COUNTIFS('Məlumatların daxil edilməsi'!$F$3:$F$180,"Riy",'Məlumatların daxil edilməsi'!$G$3:$G$180,"&gt;4",'Məlumatların daxil edilməsi'!$G$3:$G$180,"&lt;10")</f>
        <v>0</v>
      </c>
      <c r="D28" s="61" t="str">
        <f>IFERROR(COUNTIFS('Məlumatların daxil edilməsi'!$F$3:$F$180,"Riy",'Məlumatların daxil edilməsi'!$G$3:$G$180,"&gt;4",'Məlumatların daxil edilməsi'!$G$3:$G$180,"&lt;10",'Məlumatların daxil edilməsi'!$O$3:$O$180,D$1)/$C28,"")</f>
        <v/>
      </c>
      <c r="E28" s="61" t="str">
        <f>IFERROR(COUNTIFS('Məlumatların daxil edilməsi'!$F$3:$F$180,"Riy",'Məlumatların daxil edilməsi'!$G$3:$G$180,"&gt;4",'Məlumatların daxil edilməsi'!$G$3:$G$180,"&lt;10",'Məlumatların daxil edilməsi'!$O$3:$O$180,E$1)/$C28,"")</f>
        <v/>
      </c>
      <c r="F28" s="61" t="str">
        <f>IFERROR(COUNTIFS('Məlumatların daxil edilməsi'!$F$3:$F$180,"Riy",'Məlumatların daxil edilməsi'!$G$3:$G$180,"&gt;4",'Məlumatların daxil edilməsi'!$G$3:$G$180,"&lt;10",'Məlumatların daxil edilməsi'!$O$3:$O$180,F$1)/$C28,"")</f>
        <v/>
      </c>
      <c r="G28" s="61" t="str">
        <f>IFERROR(COUNTIFS('Məlumatların daxil edilməsi'!$F$3:$F$180,"Riy",'Məlumatların daxil edilməsi'!$G$3:$G$180,"&gt;4",'Məlumatların daxil edilməsi'!$G$3:$G$180,"&lt;10",'Məlumatların daxil edilməsi'!$O$3:$O$180,G$1)/$C28,"")</f>
        <v/>
      </c>
      <c r="H28" s="61" t="str">
        <f>IFERROR(COUNTIFS('Məlumatların daxil edilməsi'!$F$3:$F$180,"Riy",'Məlumatların daxil edilməsi'!$G$3:$G$180,"&gt;4",'Məlumatların daxil edilməsi'!$G$3:$G$180,"&lt;10",'Məlumatların daxil edilməsi'!$O$3:$O$180,H$1)/$C28,"")</f>
        <v/>
      </c>
      <c r="I28" s="46" t="str">
        <f t="array" ref="I28">IFS(SUM(D28:H28)=0,"-",AND(D28&gt;=0.7,H28=0),"Əla",AND(SUM(D28:E28)&gt;0.5,SUM(G28:H28)&lt;=0.2,H28&lt;=0.1),"Yaxşı",AND(SUM(D28:F28)&gt;0.5,H28&lt;=0.3),"Kafi",H28&lt;0.5,"Zəif",H28&gt;=0.5,"Çox zəif")</f>
        <v>-</v>
      </c>
    </row>
    <row r="29" ht="14.25" customHeight="1">
      <c r="A29" s="62"/>
      <c r="B29" s="71" t="s">
        <v>51</v>
      </c>
      <c r="C29" s="34">
        <f>COUNTIFS('Məlumatların daxil edilməsi'!$F$3:$F$180,"Riy",'Məlumatların daxil edilməsi'!$G$3:$G$180,"&gt;9")</f>
        <v>0</v>
      </c>
      <c r="D29" s="61" t="str">
        <f>IFERROR(COUNTIFS('Məlumatların daxil edilməsi'!$F$3:$F$180,"Riy",'Məlumatların daxil edilməsi'!$G$3:$G$180,"&gt;9",'Məlumatların daxil edilməsi'!$O$3:$O$180,D$1)/$C29,"")</f>
        <v/>
      </c>
      <c r="E29" s="61" t="str">
        <f>IFERROR(COUNTIFS('Məlumatların daxil edilməsi'!$F$3:$F$180,"Riy",'Məlumatların daxil edilməsi'!$G$3:$G$180,"&gt;9",'Məlumatların daxil edilməsi'!$O$3:$O$180,E$1)/$C29,"")</f>
        <v/>
      </c>
      <c r="F29" s="61" t="str">
        <f>IFERROR(COUNTIFS('Məlumatların daxil edilməsi'!$F$3:$F$180,"Riy",'Məlumatların daxil edilməsi'!$G$3:$G$180,"&gt;9",'Məlumatların daxil edilməsi'!$O$3:$O$180,F$1)/$C29,"")</f>
        <v/>
      </c>
      <c r="G29" s="61" t="str">
        <f>IFERROR(COUNTIFS('Məlumatların daxil edilməsi'!$F$3:$F$180,"Riy",'Məlumatların daxil edilməsi'!$G$3:$G$180,"&gt;9",'Məlumatların daxil edilməsi'!$O$3:$O$180,G$1)/$C29,"")</f>
        <v/>
      </c>
      <c r="H29" s="61" t="str">
        <f>IFERROR(COUNTIFS('Məlumatların daxil edilməsi'!$F$3:$F$180,"Riy",'Məlumatların daxil edilməsi'!$G$3:$G$180,"&gt;9",'Məlumatların daxil edilməsi'!$O$3:$O$180,H$1)/$C29,"")</f>
        <v/>
      </c>
      <c r="I29" s="46" t="str">
        <f t="array" ref="I29">IFS(SUM(D29:H29)=0,"-",AND(D29&gt;=0.7,H29=0),"Əla",AND(SUM(D29:E29)&gt;0.5,SUM(G29:H29)&lt;=0.2,H29&lt;=0.1),"Yaxşı",AND(SUM(D29:F29)&gt;0.5,H29&lt;=0.3),"Kafi",H29&lt;0.5,"Zəif",H29&gt;=0.5,"Çox zəif")</f>
        <v>-</v>
      </c>
    </row>
    <row r="30" ht="14.25" customHeight="1">
      <c r="A30" s="64"/>
      <c r="B30" s="79" t="s">
        <v>45</v>
      </c>
      <c r="C30" s="48">
        <f>SUM(C27:C29)</f>
        <v>0</v>
      </c>
      <c r="D30" s="66" t="str">
        <f>IFERROR(COUNTIFS('Məlumatların daxil edilməsi'!$F$3:$F$180,"Riy",'Məlumatların daxil edilməsi'!$O$3:$O$180,D$1)/$C30,"")</f>
        <v/>
      </c>
      <c r="E30" s="66" t="str">
        <f>IFERROR(COUNTIFS('Məlumatların daxil edilməsi'!$F$3:$F$180,"Riy",'Məlumatların daxil edilməsi'!$O$3:$O$180,E$1)/$C30,"")</f>
        <v/>
      </c>
      <c r="F30" s="66" t="str">
        <f>IFERROR(COUNTIFS('Məlumatların daxil edilməsi'!$F$3:$F$180,"Riy",'Məlumatların daxil edilməsi'!$O$3:$O$180,F$1)/$C30,"")</f>
        <v/>
      </c>
      <c r="G30" s="66" t="str">
        <f>IFERROR(COUNTIFS('Məlumatların daxil edilməsi'!$F$3:$F$180,"Riy",'Məlumatların daxil edilməsi'!$O$3:$O$180,G$1)/$C30,"")</f>
        <v/>
      </c>
      <c r="H30" s="66" t="str">
        <f>IFERROR(COUNTIFS('Məlumatların daxil edilməsi'!$F$3:$F$180,"Riy",'Məlumatların daxil edilməsi'!$O$3:$O$180,H$1)/$C30,"")</f>
        <v/>
      </c>
      <c r="I30" s="46" t="str">
        <f t="array" ref="I30">IFS(SUM(D30:H30)=0,"-",AND(D30&gt;=0.7,H30=0),"Əla",AND(SUM(D30:E30)&gt;0.5,SUM(G30:H30)&lt;=0.2,H30&lt;=0.1),"Yaxşı",AND(SUM(D30:F30)&gt;0.5,H30&lt;=0.3),"Kafi",H30&lt;0.5,"Zəif",H30&gt;=0.5,"Çox zəif")</f>
        <v>-</v>
      </c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A6"/>
    <mergeCell ref="A7:A12"/>
    <mergeCell ref="A13:A18"/>
    <mergeCell ref="A19:A24"/>
    <mergeCell ref="A25:A30"/>
  </mergeCells>
  <conditionalFormatting sqref="I2 I8 I14 I20 I26">
    <cfRule type="cellIs" dxfId="8" priority="1" operator="equal">
      <formula>"-"</formula>
    </cfRule>
  </conditionalFormatting>
  <conditionalFormatting sqref="I2 I8 I14 I20 I26">
    <cfRule type="cellIs" dxfId="9" priority="2" operator="equal">
      <formula>"Çox zəif"</formula>
    </cfRule>
  </conditionalFormatting>
  <conditionalFormatting sqref="I3:I6">
    <cfRule type="cellIs" dxfId="0" priority="3" operator="equal">
      <formula>"Zəif"</formula>
    </cfRule>
  </conditionalFormatting>
  <conditionalFormatting sqref="I3:I6">
    <cfRule type="cellIs" dxfId="1" priority="4" operator="equal">
      <formula>"Əla"</formula>
    </cfRule>
  </conditionalFormatting>
  <conditionalFormatting sqref="I3:I6">
    <cfRule type="cellIs" dxfId="2" priority="5" operator="equal">
      <formula>"Çox zəif"</formula>
    </cfRule>
  </conditionalFormatting>
  <conditionalFormatting sqref="I2:I6 I8 I14 I20 I26">
    <cfRule type="cellIs" dxfId="7" priority="6" operator="equal">
      <formula>"Kafi"</formula>
    </cfRule>
  </conditionalFormatting>
  <conditionalFormatting sqref="I3:I6">
    <cfRule type="cellIs" dxfId="3" priority="7" operator="equal">
      <formula>"-"</formula>
    </cfRule>
  </conditionalFormatting>
  <conditionalFormatting sqref="I3:I6">
    <cfRule type="cellIs" dxfId="4" priority="8" operator="equal">
      <formula>"Yaxşı"</formula>
    </cfRule>
  </conditionalFormatting>
  <conditionalFormatting sqref="I9:I12">
    <cfRule type="cellIs" dxfId="0" priority="9" operator="equal">
      <formula>"Zəif"</formula>
    </cfRule>
  </conditionalFormatting>
  <conditionalFormatting sqref="I9:I12">
    <cfRule type="cellIs" dxfId="1" priority="10" operator="equal">
      <formula>"Əla"</formula>
    </cfRule>
  </conditionalFormatting>
  <conditionalFormatting sqref="I9:I12">
    <cfRule type="cellIs" dxfId="2" priority="11" operator="equal">
      <formula>"Çox zəif"</formula>
    </cfRule>
  </conditionalFormatting>
  <conditionalFormatting sqref="I9:I12">
    <cfRule type="cellIs" dxfId="7" priority="12" operator="equal">
      <formula>"Kafi"</formula>
    </cfRule>
  </conditionalFormatting>
  <conditionalFormatting sqref="I9:I12">
    <cfRule type="cellIs" dxfId="3" priority="13" operator="equal">
      <formula>"-"</formula>
    </cfRule>
  </conditionalFormatting>
  <conditionalFormatting sqref="I9:I12">
    <cfRule type="cellIs" dxfId="4" priority="14" operator="equal">
      <formula>"Yaxşı"</formula>
    </cfRule>
  </conditionalFormatting>
  <conditionalFormatting sqref="I15:I18">
    <cfRule type="cellIs" dxfId="0" priority="15" operator="equal">
      <formula>"Zəif"</formula>
    </cfRule>
  </conditionalFormatting>
  <conditionalFormatting sqref="I15:I18">
    <cfRule type="cellIs" dxfId="1" priority="16" operator="equal">
      <formula>"Əla"</formula>
    </cfRule>
  </conditionalFormatting>
  <conditionalFormatting sqref="I15:I18">
    <cfRule type="cellIs" dxfId="2" priority="17" operator="equal">
      <formula>"Çox zəif"</formula>
    </cfRule>
  </conditionalFormatting>
  <conditionalFormatting sqref="I15:I18">
    <cfRule type="cellIs" dxfId="7" priority="18" operator="equal">
      <formula>"Kafi"</formula>
    </cfRule>
  </conditionalFormatting>
  <conditionalFormatting sqref="I15:I18">
    <cfRule type="cellIs" dxfId="3" priority="19" operator="equal">
      <formula>"-"</formula>
    </cfRule>
  </conditionalFormatting>
  <conditionalFormatting sqref="I15:I18">
    <cfRule type="cellIs" dxfId="4" priority="20" operator="equal">
      <formula>"Yaxşı"</formula>
    </cfRule>
  </conditionalFormatting>
  <conditionalFormatting sqref="I21:I24">
    <cfRule type="cellIs" dxfId="0" priority="21" operator="equal">
      <formula>"Zəif"</formula>
    </cfRule>
  </conditionalFormatting>
  <conditionalFormatting sqref="I21:I24">
    <cfRule type="cellIs" dxfId="1" priority="22" operator="equal">
      <formula>"Əla"</formula>
    </cfRule>
  </conditionalFormatting>
  <conditionalFormatting sqref="I21:I24">
    <cfRule type="cellIs" dxfId="2" priority="23" operator="equal">
      <formula>"Çox zəif"</formula>
    </cfRule>
  </conditionalFormatting>
  <conditionalFormatting sqref="I21:I24">
    <cfRule type="cellIs" dxfId="7" priority="24" operator="equal">
      <formula>"Kafi"</formula>
    </cfRule>
  </conditionalFormatting>
  <conditionalFormatting sqref="I21:I24">
    <cfRule type="cellIs" dxfId="3" priority="25" operator="equal">
      <formula>"-"</formula>
    </cfRule>
  </conditionalFormatting>
  <conditionalFormatting sqref="I21:I24">
    <cfRule type="cellIs" dxfId="4" priority="26" operator="equal">
      <formula>"Yaxşı"</formula>
    </cfRule>
  </conditionalFormatting>
  <conditionalFormatting sqref="I27:I30">
    <cfRule type="cellIs" dxfId="0" priority="27" operator="equal">
      <formula>"Zəif"</formula>
    </cfRule>
  </conditionalFormatting>
  <conditionalFormatting sqref="I27:I30">
    <cfRule type="cellIs" dxfId="1" priority="28" operator="equal">
      <formula>"Əla"</formula>
    </cfRule>
  </conditionalFormatting>
  <conditionalFormatting sqref="I27:I30">
    <cfRule type="cellIs" dxfId="2" priority="29" operator="equal">
      <formula>"Çox zəif"</formula>
    </cfRule>
  </conditionalFormatting>
  <conditionalFormatting sqref="I27:I30">
    <cfRule type="cellIs" dxfId="7" priority="30" operator="equal">
      <formula>"Kafi"</formula>
    </cfRule>
  </conditionalFormatting>
  <conditionalFormatting sqref="I27:I30">
    <cfRule type="cellIs" dxfId="3" priority="31" operator="equal">
      <formula>"-"</formula>
    </cfRule>
  </conditionalFormatting>
  <conditionalFormatting sqref="I27:I30">
    <cfRule type="cellIs" dxfId="4" priority="32" operator="equal">
      <formula>"Yaxşı"</formula>
    </cfRule>
  </conditionalFormatting>
  <printOptions/>
  <pageMargins bottom="0.75" footer="0.0" header="0.0" left="0.7" right="0.7" top="0.75"/>
  <pageSetup paperSize="9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63"/>
    <col customWidth="1" min="2" max="2" width="12.88"/>
    <col customWidth="1" min="3" max="3" width="11.13"/>
    <col customWidth="1" min="4" max="8" width="6.75"/>
    <col customWidth="1" min="9" max="9" width="11.13"/>
    <col customWidth="1" min="10" max="26" width="10.5"/>
  </cols>
  <sheetData>
    <row r="1" ht="14.25" customHeight="1">
      <c r="A1" s="58" t="s">
        <v>41</v>
      </c>
      <c r="B1" s="54" t="s">
        <v>53</v>
      </c>
      <c r="C1" s="55" t="s">
        <v>37</v>
      </c>
      <c r="D1" s="56">
        <v>5.0</v>
      </c>
      <c r="E1" s="56">
        <v>4.0</v>
      </c>
      <c r="F1" s="56">
        <v>3.0</v>
      </c>
      <c r="G1" s="56">
        <v>2.0</v>
      </c>
      <c r="H1" s="56">
        <v>1.0</v>
      </c>
      <c r="I1" s="57"/>
    </row>
    <row r="2" ht="14.25" customHeight="1">
      <c r="A2" s="62"/>
      <c r="B2" s="59" t="s">
        <v>46</v>
      </c>
      <c r="C2" s="60" t="s">
        <v>54</v>
      </c>
      <c r="D2" s="61" t="s">
        <v>55</v>
      </c>
      <c r="E2" s="34" t="s">
        <v>56</v>
      </c>
      <c r="F2" s="34" t="s">
        <v>57</v>
      </c>
      <c r="G2" s="34" t="s">
        <v>58</v>
      </c>
      <c r="H2" s="34" t="s">
        <v>59</v>
      </c>
      <c r="I2" s="29" t="s">
        <v>48</v>
      </c>
    </row>
    <row r="3" ht="14.25" customHeight="1">
      <c r="A3" s="62"/>
      <c r="B3" s="63" t="s">
        <v>49</v>
      </c>
      <c r="C3" s="34">
        <f>COUNTIFS('Məlumatların daxil edilməsi'!$F$3:$F$180,"DF",'Məlumatların daxil edilməsi'!$G$3:$G$180,"&lt;5")</f>
        <v>0</v>
      </c>
      <c r="D3" s="61" t="str">
        <f>IFERROR(COUNTIFS('Məlumatların daxil edilməsi'!$F$3:$F$180,"DF",'Məlumatların daxil edilməsi'!$G$3:$G$180,"&lt;5",'Məlumatların daxil edilməsi'!$K$3:$K$180,D$1)/$C3,"")</f>
        <v/>
      </c>
      <c r="E3" s="61" t="str">
        <f>IFERROR(COUNTIFS('Məlumatların daxil edilməsi'!$F$3:$F$180,"DF",'Məlumatların daxil edilməsi'!$G$3:$G$180,"&lt;5",'Məlumatların daxil edilməsi'!$K$3:$K$180,E$1)/$C3,"")</f>
        <v/>
      </c>
      <c r="F3" s="61" t="str">
        <f>IFERROR(COUNTIFS('Məlumatların daxil edilməsi'!$F$3:$F$180,"DF",'Məlumatların daxil edilməsi'!$G$3:$G$180,"&lt;5",'Məlumatların daxil edilməsi'!$K$3:$K$180,F$1)/$C3,"")</f>
        <v/>
      </c>
      <c r="G3" s="61" t="str">
        <f>IFERROR(COUNTIFS('Məlumatların daxil edilməsi'!$F$3:$F$180,"DF",'Məlumatların daxil edilməsi'!$G$3:$G$180,"&lt;5",'Məlumatların daxil edilməsi'!$K$3:$K$180,G$1)/$C3,"")</f>
        <v/>
      </c>
      <c r="H3" s="61" t="str">
        <f>IFERROR(COUNTIFS('Məlumatların daxil edilməsi'!$F$3:$F$180,"DF",'Məlumatların daxil edilməsi'!$G$3:$G$180,"&lt;5",'Məlumatların daxil edilməsi'!$K$3:$K$180,H$1)/$C3,"")</f>
        <v/>
      </c>
      <c r="I3" s="46" t="str">
        <f t="array" ref="I3">IFS(SUM(D3:H3)=0,"-",AND(D3&gt;=0.7,H3=0),"Əla",AND(SUM(D3:E3)&gt;0.5,SUM(G3:H3)&lt;=0.2,H3&lt;=0.1),"Yaxşı",AND(SUM(D3:F3)&gt;0.5,H3&lt;=0.3),"Kafi",H3&lt;0.5,"Zəif",H3&gt;=0.5,"Çox zəif")</f>
        <v>-</v>
      </c>
    </row>
    <row r="4" ht="14.25" customHeight="1">
      <c r="A4" s="62"/>
      <c r="B4" s="63" t="s">
        <v>89</v>
      </c>
      <c r="C4" s="34">
        <f>COUNTIFS('Məlumatların daxil edilməsi'!$F$3:$F$180,"DF",'Məlumatların daxil edilməsi'!$G$3:$G$180,"&gt;4",'Məlumatların daxil edilməsi'!$G$3:$G$180,"&lt;10")</f>
        <v>0</v>
      </c>
      <c r="D4" s="61" t="str">
        <f>IFERROR(COUNTIFS('Məlumatların daxil edilməsi'!$F$3:$F$180,"DF",'Məlumatların daxil edilməsi'!$G$3:$G$180,"&gt;4",'Məlumatların daxil edilməsi'!$G$3:$G$180,"&lt;10",'Məlumatların daxil edilməsi'!$K$3:$K$180,D$1)/$C4,"")</f>
        <v/>
      </c>
      <c r="E4" s="61" t="str">
        <f>IFERROR(COUNTIFS('Məlumatların daxil edilməsi'!$F$3:$F$180,"DF",'Məlumatların daxil edilməsi'!$G$3:$G$180,"&gt;4",'Məlumatların daxil edilməsi'!$G$3:$G$180,"&lt;10",'Məlumatların daxil edilməsi'!$K$3:$K$180,E$1)/$C4,"")</f>
        <v/>
      </c>
      <c r="F4" s="61" t="str">
        <f>IFERROR(COUNTIFS('Məlumatların daxil edilməsi'!$F$3:$F$180,"DF",'Məlumatların daxil edilməsi'!$G$3:$G$180,"&gt;4",'Məlumatların daxil edilməsi'!$G$3:$G$180,"&lt;10",'Məlumatların daxil edilməsi'!$K$3:$K$180,F$1)/$C4,"")</f>
        <v/>
      </c>
      <c r="G4" s="61" t="str">
        <f>IFERROR(COUNTIFS('Məlumatların daxil edilməsi'!$F$3:$F$180,"DF",'Məlumatların daxil edilməsi'!$G$3:$G$180,"&gt;4",'Məlumatların daxil edilməsi'!$G$3:$G$180,"&lt;10",'Məlumatların daxil edilməsi'!$K$3:$K$180,G$1)/$C4,"")</f>
        <v/>
      </c>
      <c r="H4" s="61" t="str">
        <f>IFERROR(COUNTIFS('Məlumatların daxil edilməsi'!$F$3:$F$180,"DF",'Məlumatların daxil edilməsi'!$G$3:$G$180,"&gt;4",'Məlumatların daxil edilməsi'!$G$3:$G$180,"&lt;10",'Məlumatların daxil edilməsi'!$K$3:$K$180,H$1)/$C4,"")</f>
        <v/>
      </c>
      <c r="I4" s="46" t="str">
        <f t="array" ref="I4">IFS(SUM(D4:H4)=0,"-",AND(D4&gt;=0.7,H4=0),"Əla",AND(SUM(D4:E4)&gt;0.5,SUM(G4:H4)&lt;=0.2,H4&lt;=0.1),"Yaxşı",AND(SUM(D4:F4)&gt;0.5,H4&lt;=0.3),"Kafi",H4&lt;0.5,"Zəif",H4&gt;=0.5,"Çox zəif")</f>
        <v>-</v>
      </c>
    </row>
    <row r="5" ht="14.25" customHeight="1">
      <c r="A5" s="62"/>
      <c r="B5" s="63" t="s">
        <v>90</v>
      </c>
      <c r="C5" s="34">
        <f>COUNTIFS('Məlumatların daxil edilməsi'!$F$3:$F$180,"DF",'Məlumatların daxil edilməsi'!$G$3:$G$180,"&gt;9")</f>
        <v>0</v>
      </c>
      <c r="D5" s="61" t="str">
        <f>IFERROR(COUNTIFS('Məlumatların daxil edilməsi'!$F$3:$F$180,"DF",'Məlumatların daxil edilməsi'!$G$3:$G$180,"&gt;9",'Məlumatların daxil edilməsi'!$K$3:$K$180,D$1)/$C5,"")</f>
        <v/>
      </c>
      <c r="E5" s="61" t="str">
        <f>IFERROR(COUNTIFS('Məlumatların daxil edilməsi'!$F$3:$F$180,"DF",'Məlumatların daxil edilməsi'!$G$3:$G$180,"&gt;9",'Məlumatların daxil edilməsi'!$K$3:$K$180,E$1)/$C5,"")</f>
        <v/>
      </c>
      <c r="F5" s="61" t="str">
        <f>IFERROR(COUNTIFS('Məlumatların daxil edilməsi'!$F$3:$F$180,"DF",'Məlumatların daxil edilməsi'!$G$3:$G$180,"&gt;9",'Məlumatların daxil edilməsi'!$K$3:$K$180,F$1)/$C5,"")</f>
        <v/>
      </c>
      <c r="G5" s="61" t="str">
        <f>IFERROR(COUNTIFS('Məlumatların daxil edilməsi'!$F$3:$F$180,"DF",'Məlumatların daxil edilməsi'!$G$3:$G$180,"&gt;9",'Məlumatların daxil edilməsi'!$K$3:$K$180,G$1)/$C5,"")</f>
        <v/>
      </c>
      <c r="H5" s="61" t="str">
        <f>IFERROR(COUNTIFS('Məlumatların daxil edilməsi'!$F$3:$F$180,"DF",'Məlumatların daxil edilməsi'!$G$3:$G$180,"&gt;9",'Məlumatların daxil edilməsi'!$K$3:$K$180,H$1)/$C5,"")</f>
        <v/>
      </c>
      <c r="I5" s="46" t="str">
        <f t="array" ref="I5">IFS(SUM(D5:H5)=0,"-",AND(D5&gt;=0.7,H5=0),"Əla",AND(SUM(D5:E5)&gt;0.5,SUM(G5:H5)&lt;=0.2,H5&lt;=0.1),"Yaxşı",AND(SUM(D5:F5)&gt;0.5,H5&lt;=0.3),"Kafi",H5&lt;0.5,"Zəif",H5&gt;=0.5,"Çox zəif")</f>
        <v>-</v>
      </c>
    </row>
    <row r="6" ht="14.25" customHeight="1">
      <c r="A6" s="64"/>
      <c r="B6" s="65" t="s">
        <v>45</v>
      </c>
      <c r="C6" s="48">
        <f>SUM(C3:C5)</f>
        <v>0</v>
      </c>
      <c r="D6" s="66" t="str">
        <f>IFERROR(COUNTIFS('Məlumatların daxil edilməsi'!$F$3:$F$180,"DF",'Məlumatların daxil edilməsi'!$K$3:$K$180,D$1)/$C6,"")</f>
        <v/>
      </c>
      <c r="E6" s="66" t="str">
        <f>IFERROR(COUNTIFS('Məlumatların daxil edilməsi'!$F$3:$F$180,"DF",'Məlumatların daxil edilməsi'!$K$3:$K$180,E$1)/$C6,"")</f>
        <v/>
      </c>
      <c r="F6" s="66" t="str">
        <f>IFERROR(COUNTIFS('Məlumatların daxil edilməsi'!$F$3:$F$180,"DF",'Məlumatların daxil edilməsi'!$K$3:$K$180,F$1)/$C6,"")</f>
        <v/>
      </c>
      <c r="G6" s="66" t="str">
        <f>IFERROR(COUNTIFS('Məlumatların daxil edilməsi'!$F$3:$F$180,"DF",'Məlumatların daxil edilməsi'!$K$3:$K$180,G$1)/$C6,"")</f>
        <v/>
      </c>
      <c r="H6" s="66" t="str">
        <f>IFERROR(COUNTIFS('Məlumatların daxil edilməsi'!$F$3:$F$180,"DF",'Məlumatların daxil edilməsi'!$K$3:$K$180,H$1)/$C6,"")</f>
        <v/>
      </c>
      <c r="I6" s="46" t="str">
        <f t="array" ref="I6">IFS(SUM(D6:H6)=0,"-",AND(D6&gt;=0.7,H6=0),"Əla",AND(SUM(D6:E6)&gt;0.5,SUM(G6:H6)&lt;=0.2,H6&lt;=0.1),"Yaxşı",AND(SUM(D6:F6)&gt;0.5,H6&lt;=0.3),"Kafi",H6&lt;0.5,"Zəif",H6&gt;=0.5,"Çox zəif")</f>
        <v>-</v>
      </c>
    </row>
    <row r="7" ht="14.25" customHeight="1">
      <c r="A7" s="58" t="s">
        <v>41</v>
      </c>
      <c r="B7" s="67" t="s">
        <v>82</v>
      </c>
      <c r="C7" s="55" t="s">
        <v>52</v>
      </c>
      <c r="D7" s="69"/>
      <c r="E7" s="69"/>
      <c r="F7" s="69"/>
      <c r="G7" s="69"/>
      <c r="H7" s="69"/>
      <c r="I7" s="70"/>
    </row>
    <row r="8" ht="14.25" customHeight="1">
      <c r="A8" s="62"/>
      <c r="B8" s="71" t="s">
        <v>46</v>
      </c>
      <c r="C8" s="60" t="s">
        <v>54</v>
      </c>
      <c r="D8" s="61" t="s">
        <v>55</v>
      </c>
      <c r="E8" s="34" t="s">
        <v>56</v>
      </c>
      <c r="F8" s="34" t="s">
        <v>57</v>
      </c>
      <c r="G8" s="34" t="s">
        <v>58</v>
      </c>
      <c r="H8" s="34" t="s">
        <v>59</v>
      </c>
      <c r="I8" s="29" t="s">
        <v>48</v>
      </c>
    </row>
    <row r="9" ht="14.25" customHeight="1">
      <c r="A9" s="62"/>
      <c r="B9" s="71" t="s">
        <v>91</v>
      </c>
      <c r="C9" s="34">
        <f>COUNTIFS('Məlumatların daxil edilməsi'!$F$3:$F$180,"DF",'Məlumatların daxil edilməsi'!$G$3:$G$180,"&lt;5")</f>
        <v>0</v>
      </c>
      <c r="D9" s="61" t="str">
        <f>IFERROR(COUNTIFS('Məlumatların daxil edilməsi'!$F$3:$F$180,"DF",'Məlumatların daxil edilməsi'!$G$3:$G$180,"&lt;5",'Məlumatların daxil edilməsi'!$L$3:$L$180,D$1)/$C9,"")</f>
        <v/>
      </c>
      <c r="E9" s="61" t="str">
        <f>IFERROR(COUNTIFS('Məlumatların daxil edilməsi'!$F$3:$F$180,"DF",'Məlumatların daxil edilməsi'!$G$3:$G$180,"&lt;5",'Məlumatların daxil edilməsi'!$L$3:$L$180,E$1)/$C9,"")</f>
        <v/>
      </c>
      <c r="F9" s="61" t="str">
        <f>IFERROR(COUNTIFS('Məlumatların daxil edilməsi'!$F$3:$F$180,"DF",'Məlumatların daxil edilməsi'!$G$3:$G$180,"&lt;5",'Məlumatların daxil edilməsi'!$L$3:$L$180,F$1)/$C9,"")</f>
        <v/>
      </c>
      <c r="G9" s="61" t="str">
        <f>IFERROR(COUNTIFS('Məlumatların daxil edilməsi'!$F$3:$F$180,"DF",'Məlumatların daxil edilməsi'!$G$3:$G$180,"&lt;5",'Məlumatların daxil edilməsi'!$L$3:$L$180,G$1)/$C9,"")</f>
        <v/>
      </c>
      <c r="H9" s="61" t="str">
        <f>IFERROR(COUNTIFS('Məlumatların daxil edilməsi'!$F$3:$F$180,"DF",'Məlumatların daxil edilməsi'!$G$3:$G$180,"&lt;5",'Məlumatların daxil edilməsi'!$L$3:$L$180,H$1)/$C9,"")</f>
        <v/>
      </c>
      <c r="I9" s="46" t="str">
        <f t="array" ref="I9">IFS(SUM(D9:H9)=0,"-",AND(D9&gt;=0.7,H9=0),"Əla",AND(SUM(D9:E9)&gt;0.5,SUM(G9:H9)&lt;=0.2,H9&lt;=0.1),"Yaxşı",AND(SUM(D9:F9)&gt;0.5,H9&lt;=0.3),"Kafi",H9&lt;0.5,"Zəif",H9&gt;=0.5,"Çox zəif")</f>
        <v>-</v>
      </c>
    </row>
    <row r="10" ht="14.25" customHeight="1">
      <c r="A10" s="62"/>
      <c r="B10" s="71" t="s">
        <v>89</v>
      </c>
      <c r="C10" s="34">
        <f>COUNTIFS('Məlumatların daxil edilməsi'!$F$3:$F$180,"DF",'Məlumatların daxil edilməsi'!$G$3:$G$180,"&gt;4",'Məlumatların daxil edilməsi'!$G$3:$G$180,"&lt;10")</f>
        <v>0</v>
      </c>
      <c r="D10" s="61" t="str">
        <f>IFERROR(COUNTIFS('Məlumatların daxil edilməsi'!$F$3:$F$180,"DF",'Məlumatların daxil edilməsi'!$G$3:$G$180,"&gt;4",'Məlumatların daxil edilməsi'!$G$3:$G$180,"&lt;10",'Məlumatların daxil edilməsi'!$L$3:$L$180,D$1)/$C10,"")</f>
        <v/>
      </c>
      <c r="E10" s="61" t="str">
        <f>IFERROR(COUNTIFS('Məlumatların daxil edilməsi'!$F$3:$F$180,"DF",'Məlumatların daxil edilməsi'!$G$3:$G$180,"&gt;4",'Məlumatların daxil edilməsi'!$G$3:$G$180,"&lt;10",'Məlumatların daxil edilməsi'!$L$3:$L$180,E$1)/$C10,"")</f>
        <v/>
      </c>
      <c r="F10" s="61" t="str">
        <f>IFERROR(COUNTIFS('Məlumatların daxil edilməsi'!$F$3:$F$180,"DF",'Məlumatların daxil edilməsi'!$G$3:$G$180,"&gt;4",'Məlumatların daxil edilməsi'!$G$3:$G$180,"&lt;10",'Məlumatların daxil edilməsi'!$L$3:$L$180,F$1)/$C10,"")</f>
        <v/>
      </c>
      <c r="G10" s="61" t="str">
        <f>IFERROR(COUNTIFS('Məlumatların daxil edilməsi'!$F$3:$F$180,"DF",'Məlumatların daxil edilməsi'!$G$3:$G$180,"&gt;4",'Məlumatların daxil edilməsi'!$G$3:$G$180,"&lt;10",'Məlumatların daxil edilməsi'!$L$3:$L$180,G$1)/$C10,"")</f>
        <v/>
      </c>
      <c r="H10" s="61" t="str">
        <f>IFERROR(COUNTIFS('Məlumatların daxil edilməsi'!$F$3:$F$180,"DF",'Məlumatların daxil edilməsi'!$G$3:$G$180,"&gt;4",'Məlumatların daxil edilməsi'!$G$3:$G$180,"&lt;10",'Məlumatların daxil edilməsi'!$L$3:$L$180,H$1)/$C10,"")</f>
        <v/>
      </c>
      <c r="I10" s="46" t="str">
        <f t="array" ref="I10">IFS(SUM(D10:H10)=0,"-",AND(D10&gt;=0.7,H10=0),"Əla",AND(SUM(D10:E10)&gt;0.5,SUM(G10:H10)&lt;=0.2,H10&lt;=0.1),"Yaxşı",AND(SUM(D10:F10)&gt;0.5,H10&lt;=0.3),"Kafi",H10&lt;0.5,"Zəif",H10&gt;=0.5,"Çox zəif")</f>
        <v>-</v>
      </c>
    </row>
    <row r="11" ht="14.25" customHeight="1">
      <c r="A11" s="62"/>
      <c r="B11" s="71" t="s">
        <v>90</v>
      </c>
      <c r="C11" s="34">
        <f>COUNTIFS('Məlumatların daxil edilməsi'!$F$3:$F$180,"DF",'Məlumatların daxil edilməsi'!$G$3:$G$180,"&gt;9")</f>
        <v>0</v>
      </c>
      <c r="D11" s="61" t="str">
        <f>IFERROR(COUNTIFS('Məlumatların daxil edilməsi'!$F$3:$F$180,"DF",'Məlumatların daxil edilməsi'!$G$3:$G$180,"&gt;9",'Məlumatların daxil edilməsi'!$L$3:$L$180,D$1)/$C11,"")</f>
        <v/>
      </c>
      <c r="E11" s="61" t="str">
        <f>IFERROR(COUNTIFS('Məlumatların daxil edilməsi'!$F$3:$F$180,"DF",'Məlumatların daxil edilməsi'!$G$3:$G$180,"&gt;9",'Məlumatların daxil edilməsi'!$L$3:$L$180,E$1)/$C11,"")</f>
        <v/>
      </c>
      <c r="F11" s="61" t="str">
        <f>IFERROR(COUNTIFS('Məlumatların daxil edilməsi'!$F$3:$F$180,"DF",'Məlumatların daxil edilməsi'!$G$3:$G$180,"&gt;9",'Məlumatların daxil edilməsi'!$L$3:$L$180,F$1)/$C11,"")</f>
        <v/>
      </c>
      <c r="G11" s="61" t="str">
        <f>IFERROR(COUNTIFS('Məlumatların daxil edilməsi'!$F$3:$F$180,"DF",'Məlumatların daxil edilməsi'!$G$3:$G$180,"&gt;9",'Məlumatların daxil edilməsi'!$L$3:$L$180,G$1)/$C11,"")</f>
        <v/>
      </c>
      <c r="H11" s="61" t="str">
        <f>IFERROR(COUNTIFS('Məlumatların daxil edilməsi'!$F$3:$F$180,"DF",'Məlumatların daxil edilməsi'!$G$3:$G$180,"&gt;9",'Məlumatların daxil edilməsi'!$L$3:$L$180,H$1)/$C11,"")</f>
        <v/>
      </c>
      <c r="I11" s="46" t="str">
        <f t="array" ref="I11">IFS(SUM(D11:H11)=0,"-",AND(D11&gt;=0.7,H11=0),"Əla",AND(SUM(D11:E11)&gt;0.5,SUM(G11:H11)&lt;=0.2,H11&lt;=0.1),"Yaxşı",AND(SUM(D11:F11)&gt;0.5,H11&lt;=0.3),"Kafi",H11&lt;0.5,"Zəif",H11&gt;=0.5,"Çox zəif")</f>
        <v>-</v>
      </c>
    </row>
    <row r="12" ht="14.25" customHeight="1">
      <c r="A12" s="64"/>
      <c r="B12" s="79" t="s">
        <v>92</v>
      </c>
      <c r="C12" s="48">
        <f>SUM(C9:C11)</f>
        <v>0</v>
      </c>
      <c r="D12" s="66" t="str">
        <f>IFERROR(COUNTIFS('Məlumatların daxil edilməsi'!$F$3:$F$180,"DF",'Məlumatların daxil edilməsi'!$L$3:$L$180,D$1)/$C12,"")</f>
        <v/>
      </c>
      <c r="E12" s="66" t="str">
        <f>IFERROR(COUNTIFS('Məlumatların daxil edilməsi'!$F$3:$F$180,"DF",'Məlumatların daxil edilməsi'!$L$3:$L$180,E$1)/$C12,"")</f>
        <v/>
      </c>
      <c r="F12" s="66" t="str">
        <f>IFERROR(COUNTIFS('Məlumatların daxil edilməsi'!$F$3:$F$180,"DF",'Məlumatların daxil edilməsi'!$L$3:$L$180,F$1)/$C12,"")</f>
        <v/>
      </c>
      <c r="G12" s="66" t="str">
        <f>IFERROR(COUNTIFS('Məlumatların daxil edilməsi'!$F$3:$F$180,"DF",'Məlumatların daxil edilməsi'!$L$3:$L$180,G$1)/$C12,"")</f>
        <v/>
      </c>
      <c r="H12" s="66" t="str">
        <f>IFERROR(COUNTIFS('Məlumatların daxil edilməsi'!$F$3:$F$180,"DF",'Məlumatların daxil edilməsi'!$L$3:$L$180,H$1)/$C12,"")</f>
        <v/>
      </c>
      <c r="I12" s="46" t="str">
        <f t="array" ref="I12">IFS(SUM(D12:H12)=0,"-",AND(D12&gt;=0.7,H12=0),"Əla",AND(SUM(D12:E12)&gt;0.5,SUM(G12:H12)&lt;=0.2,H12&lt;=0.1),"Yaxşı",AND(SUM(D12:F12)&gt;0.5,H12&lt;=0.3),"Kafi",H12&lt;0.5,"Zəif",H12&gt;=0.5,"Çox zəif")</f>
        <v>-</v>
      </c>
    </row>
    <row r="13" ht="14.25" customHeight="1">
      <c r="A13" s="58" t="s">
        <v>41</v>
      </c>
      <c r="B13" s="67" t="s">
        <v>85</v>
      </c>
      <c r="C13" s="55">
        <v>1.3</v>
      </c>
      <c r="D13" s="69"/>
      <c r="E13" s="69"/>
      <c r="F13" s="69"/>
      <c r="G13" s="69"/>
      <c r="H13" s="69"/>
      <c r="I13" s="70"/>
    </row>
    <row r="14" ht="14.25" customHeight="1">
      <c r="A14" s="62"/>
      <c r="B14" s="71" t="s">
        <v>46</v>
      </c>
      <c r="C14" s="60" t="s">
        <v>54</v>
      </c>
      <c r="D14" s="61" t="s">
        <v>55</v>
      </c>
      <c r="E14" s="34" t="s">
        <v>56</v>
      </c>
      <c r="F14" s="34" t="s">
        <v>57</v>
      </c>
      <c r="G14" s="34" t="s">
        <v>58</v>
      </c>
      <c r="H14" s="34" t="s">
        <v>59</v>
      </c>
      <c r="I14" s="29" t="s">
        <v>48</v>
      </c>
    </row>
    <row r="15" ht="14.25" customHeight="1">
      <c r="A15" s="62"/>
      <c r="B15" s="71" t="s">
        <v>91</v>
      </c>
      <c r="C15" s="34">
        <f>COUNTIFS('Məlumatların daxil edilməsi'!$F$3:$F$180,"DF",'Məlumatların daxil edilməsi'!$G$3:$G$180,"&lt;5")</f>
        <v>0</v>
      </c>
      <c r="D15" s="61" t="str">
        <f>IFERROR(COUNTIFS('Məlumatların daxil edilməsi'!$F$3:$F$180,"DF",'Məlumatların daxil edilməsi'!$G$3:$G$180,"&lt;5",'Məlumatların daxil edilməsi'!$M$3:$M$180,D$1)/$C15,"")</f>
        <v/>
      </c>
      <c r="E15" s="61" t="str">
        <f>IFERROR(COUNTIFS('Məlumatların daxil edilməsi'!$F$3:$F$180,"DF",'Məlumatların daxil edilməsi'!$G$3:$G$180,"&lt;5",'Məlumatların daxil edilməsi'!$M$3:$M$180,E$1)/$C15,"")</f>
        <v/>
      </c>
      <c r="F15" s="61" t="str">
        <f>IFERROR(COUNTIFS('Məlumatların daxil edilməsi'!$F$3:$F$180,"DF",'Məlumatların daxil edilməsi'!$G$3:$G$180,"&lt;5",'Məlumatların daxil edilməsi'!$M$3:$M$180,F$1)/$C15,"")</f>
        <v/>
      </c>
      <c r="G15" s="61" t="str">
        <f>IFERROR(COUNTIFS('Məlumatların daxil edilməsi'!$F$3:$F$180,"DF",'Məlumatların daxil edilməsi'!$G$3:$G$180,"&lt;5",'Məlumatların daxil edilməsi'!$M$3:$M$180,G$1)/$C15,"")</f>
        <v/>
      </c>
      <c r="H15" s="61" t="str">
        <f>IFERROR(COUNTIFS('Məlumatların daxil edilməsi'!$F$3:$F$180,"DF",'Məlumatların daxil edilməsi'!$G$3:$G$180,"&lt;5",'Məlumatların daxil edilməsi'!$M$3:$M$180,H$1)/$C15,"")</f>
        <v/>
      </c>
      <c r="I15" s="46" t="str">
        <f t="array" ref="I15">IFS(SUM(D15:H15)=0,"-",AND(D15&gt;=0.7,H15=0),"Əla",AND(SUM(D15:E15)&gt;0.5,SUM(G15:H15)&lt;=0.2,H15&lt;=0.1),"Yaxşı",AND(SUM(D15:F15)&gt;0.5,H15&lt;=0.3),"Kafi",H15&lt;0.5,"Zəif",H15&gt;=0.5,"Çox zəif")</f>
        <v>-</v>
      </c>
    </row>
    <row r="16" ht="14.25" customHeight="1">
      <c r="A16" s="62"/>
      <c r="B16" s="71" t="s">
        <v>89</v>
      </c>
      <c r="C16" s="34">
        <f>COUNTIFS('Məlumatların daxil edilməsi'!$F$3:$F$180,"DF",'Məlumatların daxil edilməsi'!$G$3:$G$180,"&gt;4",'Məlumatların daxil edilməsi'!$G$3:$G$180,"&lt;10")</f>
        <v>0</v>
      </c>
      <c r="D16" s="61" t="str">
        <f>IFERROR(COUNTIFS('Məlumatların daxil edilməsi'!$F$3:$F$180,"DF",'Məlumatların daxil edilməsi'!$G$3:$G$180,"&gt;4",'Məlumatların daxil edilməsi'!$G$3:$G$180,"&lt;10",'Məlumatların daxil edilməsi'!$M$3:$M$180,D$1)/$C16,"")</f>
        <v/>
      </c>
      <c r="E16" s="61" t="str">
        <f>IFERROR(COUNTIFS('Məlumatların daxil edilməsi'!$F$3:$F$180,"DF",'Məlumatların daxil edilməsi'!$G$3:$G$180,"&gt;4",'Məlumatların daxil edilməsi'!$G$3:$G$180,"&lt;10",'Məlumatların daxil edilməsi'!$M$3:$M$180,E$1)/$C16,"")</f>
        <v/>
      </c>
      <c r="F16" s="61" t="str">
        <f>IFERROR(COUNTIFS('Məlumatların daxil edilməsi'!$F$3:$F$180,"DF",'Məlumatların daxil edilməsi'!$G$3:$G$180,"&gt;4",'Məlumatların daxil edilməsi'!$G$3:$G$180,"&lt;10",'Məlumatların daxil edilməsi'!$M$3:$M$180,F$1)/$C16,"")</f>
        <v/>
      </c>
      <c r="G16" s="61" t="str">
        <f>IFERROR(COUNTIFS('Məlumatların daxil edilməsi'!$F$3:$F$180,"DF",'Məlumatların daxil edilməsi'!$G$3:$G$180,"&gt;4",'Məlumatların daxil edilməsi'!$G$3:$G$180,"&lt;10",'Məlumatların daxil edilməsi'!$M$3:$M$180,G$1)/$C16,"")</f>
        <v/>
      </c>
      <c r="H16" s="61" t="str">
        <f>IFERROR(COUNTIFS('Məlumatların daxil edilməsi'!$F$3:$F$180,"DF",'Məlumatların daxil edilməsi'!$G$3:$G$180,"&gt;4",'Məlumatların daxil edilməsi'!$G$3:$G$180,"&lt;10",'Məlumatların daxil edilməsi'!$M$3:$M$180,H$1)/$C16,"")</f>
        <v/>
      </c>
      <c r="I16" s="46" t="str">
        <f t="array" ref="I16">IFS(SUM(D16:H16)=0,"-",AND(D16&gt;=0.7,H16=0),"Əla",AND(SUM(D16:E16)&gt;0.5,SUM(G16:H16)&lt;=0.2,H16&lt;=0.1),"Yaxşı",AND(SUM(D16:F16)&gt;0.5,H16&lt;=0.3),"Kafi",H16&lt;0.5,"Zəif",H16&gt;=0.5,"Çox zəif")</f>
        <v>-</v>
      </c>
    </row>
    <row r="17" ht="14.25" customHeight="1">
      <c r="A17" s="62"/>
      <c r="B17" s="71" t="s">
        <v>90</v>
      </c>
      <c r="C17" s="34">
        <f>COUNTIFS('Məlumatların daxil edilməsi'!$F$3:$F$180,"DF",'Məlumatların daxil edilməsi'!$G$3:$G$180,"&gt;9")</f>
        <v>0</v>
      </c>
      <c r="D17" s="61" t="str">
        <f>IFERROR(COUNTIFS('Məlumatların daxil edilməsi'!$F$3:$F$180,"DF",'Məlumatların daxil edilməsi'!$G$3:$G$180,"&gt;9",'Məlumatların daxil edilməsi'!$M$3:$M$180,D$1)/$C17,"")</f>
        <v/>
      </c>
      <c r="E17" s="61" t="str">
        <f>IFERROR(COUNTIFS('Məlumatların daxil edilməsi'!$F$3:$F$180,"DF",'Məlumatların daxil edilməsi'!$G$3:$G$180,"&gt;9",'Məlumatların daxil edilməsi'!$M$3:$M$180,E$1)/$C17,"")</f>
        <v/>
      </c>
      <c r="F17" s="61" t="str">
        <f>IFERROR(COUNTIFS('Məlumatların daxil edilməsi'!$F$3:$F$180,"DF",'Məlumatların daxil edilməsi'!$G$3:$G$180,"&gt;9",'Məlumatların daxil edilməsi'!$M$3:$M$180,F$1)/$C17,"")</f>
        <v/>
      </c>
      <c r="G17" s="61" t="str">
        <f>IFERROR(COUNTIFS('Məlumatların daxil edilməsi'!$F$3:$F$180,"DF",'Məlumatların daxil edilməsi'!$G$3:$G$180,"&gt;9",'Məlumatların daxil edilməsi'!$M$3:$M$180,G$1)/$C17,"")</f>
        <v/>
      </c>
      <c r="H17" s="61" t="str">
        <f>IFERROR(COUNTIFS('Məlumatların daxil edilməsi'!$F$3:$F$180,"DF",'Məlumatların daxil edilməsi'!$G$3:$G$180,"&gt;9",'Məlumatların daxil edilməsi'!$M$3:$M$180,H$1)/$C17,"")</f>
        <v/>
      </c>
      <c r="I17" s="46" t="str">
        <f t="array" ref="I17">IFS(SUM(D17:H17)=0,"-",AND(D17&gt;=0.7,H17=0),"Əla",AND(SUM(D17:E17)&gt;0.5,SUM(G17:H17)&lt;=0.2,H17&lt;=0.1),"Yaxşı",AND(SUM(D17:F17)&gt;0.5,H17&lt;=0.3),"Kafi",H17&lt;0.5,"Zəif",H17&gt;=0.5,"Çox zəif")</f>
        <v>-</v>
      </c>
    </row>
    <row r="18" ht="14.25" customHeight="1">
      <c r="A18" s="64"/>
      <c r="B18" s="79" t="s">
        <v>92</v>
      </c>
      <c r="C18" s="48">
        <f>SUM(C15:C17)</f>
        <v>0</v>
      </c>
      <c r="D18" s="66" t="str">
        <f>IFERROR(COUNTIFS('Məlumatların daxil edilməsi'!$F$3:$F$180,"DF",'Məlumatların daxil edilməsi'!$M$3:$M$180,D$1)/$C18,"")</f>
        <v/>
      </c>
      <c r="E18" s="66" t="str">
        <f>IFERROR(COUNTIFS('Məlumatların daxil edilməsi'!$F$3:$F$180,"DF",'Məlumatların daxil edilməsi'!$M$3:$M$180,E$1)/$C18,"")</f>
        <v/>
      </c>
      <c r="F18" s="66" t="str">
        <f>IFERROR(COUNTIFS('Məlumatların daxil edilməsi'!$F$3:$F$180,"DF",'Məlumatların daxil edilməsi'!$M$3:$M$180,F$1)/$C18,"")</f>
        <v/>
      </c>
      <c r="G18" s="66" t="str">
        <f>IFERROR(COUNTIFS('Məlumatların daxil edilməsi'!$F$3:$F$180,"DF",'Məlumatların daxil edilməsi'!$M$3:$M$180,G$1)/$C18,"")</f>
        <v/>
      </c>
      <c r="H18" s="66" t="str">
        <f>IFERROR(COUNTIFS('Məlumatların daxil edilməsi'!$F$3:$F$180,"DF",'Məlumatların daxil edilməsi'!$M$3:$M$180,H$1)/$C18,"")</f>
        <v/>
      </c>
      <c r="I18" s="46" t="str">
        <f t="array" ref="I18">IFS(SUM(D18:H18)=0,"-",AND(D18&gt;=0.7,H18=0),"Əla",AND(SUM(D18:E18)&gt;0.5,SUM(G18:H18)&lt;=0.2,H18&lt;=0.1),"Yaxşı",AND(SUM(D18:F18)&gt;0.5,H18&lt;=0.3),"Kafi",H18&lt;0.5,"Zəif",H18&gt;=0.5,"Çox zəif")</f>
        <v>-</v>
      </c>
    </row>
    <row r="19" ht="14.25" customHeight="1">
      <c r="A19" s="58" t="s">
        <v>41</v>
      </c>
      <c r="B19" s="67" t="s">
        <v>86</v>
      </c>
      <c r="C19" s="55">
        <v>2.1</v>
      </c>
      <c r="D19" s="69"/>
      <c r="E19" s="69"/>
      <c r="F19" s="69"/>
      <c r="G19" s="69"/>
      <c r="H19" s="69"/>
      <c r="I19" s="70"/>
    </row>
    <row r="20" ht="14.25" customHeight="1">
      <c r="A20" s="62"/>
      <c r="B20" s="71" t="s">
        <v>46</v>
      </c>
      <c r="C20" s="60" t="s">
        <v>54</v>
      </c>
      <c r="D20" s="61" t="s">
        <v>55</v>
      </c>
      <c r="E20" s="34" t="s">
        <v>56</v>
      </c>
      <c r="F20" s="34" t="s">
        <v>57</v>
      </c>
      <c r="G20" s="34" t="s">
        <v>58</v>
      </c>
      <c r="H20" s="34" t="s">
        <v>59</v>
      </c>
      <c r="I20" s="29" t="s">
        <v>48</v>
      </c>
    </row>
    <row r="21" ht="14.25" customHeight="1">
      <c r="A21" s="62"/>
      <c r="B21" s="71" t="s">
        <v>91</v>
      </c>
      <c r="C21" s="34">
        <f>COUNTIFS('Məlumatların daxil edilməsi'!$F$3:$F$180,"DF",'Məlumatların daxil edilməsi'!$G$3:$G$180,"&lt;5")</f>
        <v>0</v>
      </c>
      <c r="D21" s="61" t="str">
        <f>IFERROR(COUNTIFS('Məlumatların daxil edilməsi'!$F$3:$F$180,"DF",'Məlumatların daxil edilməsi'!$G$3:$G$180,"&lt;5",'Məlumatların daxil edilməsi'!$N$3:$N$180,D$1)/$C21,"")</f>
        <v/>
      </c>
      <c r="E21" s="61" t="str">
        <f>IFERROR(COUNTIFS('Məlumatların daxil edilməsi'!$F$3:$F$180,"DF",'Məlumatların daxil edilməsi'!$G$3:$G$180,"&lt;5",'Məlumatların daxil edilməsi'!$N$3:$N$180,E$1)/$C21,"")</f>
        <v/>
      </c>
      <c r="F21" s="61" t="str">
        <f>IFERROR(COUNTIFS('Məlumatların daxil edilməsi'!$F$3:$F$180,"DF",'Məlumatların daxil edilməsi'!$G$3:$G$180,"&lt;5",'Məlumatların daxil edilməsi'!$N$3:$N$180,F$1)/$C21,"")</f>
        <v/>
      </c>
      <c r="G21" s="61" t="str">
        <f>IFERROR(COUNTIFS('Məlumatların daxil edilməsi'!$F$3:$F$180,"DF",'Məlumatların daxil edilməsi'!$G$3:$G$180,"&lt;5",'Məlumatların daxil edilməsi'!$N$3:$N$180,G$1)/$C21,"")</f>
        <v/>
      </c>
      <c r="H21" s="61" t="str">
        <f>IFERROR(COUNTIFS('Məlumatların daxil edilməsi'!$F$3:$F$180,"DF",'Məlumatların daxil edilməsi'!$G$3:$G$180,"&lt;5",'Məlumatların daxil edilməsi'!$N$3:$N$180,H$1)/$C21,"")</f>
        <v/>
      </c>
      <c r="I21" s="46" t="str">
        <f t="array" ref="I21">IFS(SUM(D21:H21)=0,"-",AND(D21&gt;=0.7,H21=0),"Əla",AND(SUM(D21:E21)&gt;0.5,SUM(G21:H21)&lt;=0.2,H21&lt;=0.1),"Yaxşı",AND(SUM(D21:F21)&gt;0.5,H21&lt;=0.3),"Kafi",H21&lt;0.5,"Zəif",H21&gt;=0.5,"Çox zəif")</f>
        <v>-</v>
      </c>
    </row>
    <row r="22" ht="14.25" customHeight="1">
      <c r="A22" s="62"/>
      <c r="B22" s="71" t="s">
        <v>89</v>
      </c>
      <c r="C22" s="34">
        <f>COUNTIFS('Məlumatların daxil edilməsi'!$F$3:$F$180,"DF",'Məlumatların daxil edilməsi'!$G$3:$G$180,"&gt;4",'Məlumatların daxil edilməsi'!$G$3:$G$180,"&lt;10")</f>
        <v>0</v>
      </c>
      <c r="D22" s="61" t="str">
        <f>IFERROR(COUNTIFS('Məlumatların daxil edilməsi'!$F$3:$F$180,"DF",'Məlumatların daxil edilməsi'!$G$3:$G$180,"&gt;4",'Məlumatların daxil edilməsi'!$G$3:$G$180,"&lt;10",'Məlumatların daxil edilməsi'!$N$3:$N$180,D$1)/$C22,"")</f>
        <v/>
      </c>
      <c r="E22" s="61" t="str">
        <f>IFERROR(COUNTIFS('Məlumatların daxil edilməsi'!$F$3:$F$180,"DF",'Məlumatların daxil edilməsi'!$G$3:$G$180,"&gt;4",'Məlumatların daxil edilməsi'!$G$3:$G$180,"&lt;10",'Məlumatların daxil edilməsi'!$N$3:$N$180,E$1)/$C22,"")</f>
        <v/>
      </c>
      <c r="F22" s="61" t="str">
        <f>IFERROR(COUNTIFS('Məlumatların daxil edilməsi'!$F$3:$F$180,"DF",'Məlumatların daxil edilməsi'!$G$3:$G$180,"&gt;4",'Məlumatların daxil edilməsi'!$G$3:$G$180,"&lt;10",'Məlumatların daxil edilməsi'!$N$3:$N$180,F$1)/$C22,"")</f>
        <v/>
      </c>
      <c r="G22" s="61" t="str">
        <f>IFERROR(COUNTIFS('Məlumatların daxil edilməsi'!$F$3:$F$180,"DF",'Məlumatların daxil edilməsi'!$G$3:$G$180,"&gt;4",'Məlumatların daxil edilməsi'!$G$3:$G$180,"&lt;10",'Məlumatların daxil edilməsi'!$N$3:$N$180,G$1)/$C22,"")</f>
        <v/>
      </c>
      <c r="H22" s="61" t="str">
        <f>IFERROR(COUNTIFS('Məlumatların daxil edilməsi'!$F$3:$F$180,"DF",'Məlumatların daxil edilməsi'!$G$3:$G$180,"&gt;4",'Məlumatların daxil edilməsi'!$G$3:$G$180,"&lt;10",'Məlumatların daxil edilməsi'!$N$3:$N$180,H$1)/$C22,"")</f>
        <v/>
      </c>
      <c r="I22" s="46" t="str">
        <f t="array" ref="I22">IFS(SUM(D22:H22)=0,"-",AND(D22&gt;=0.7,H22=0),"Əla",AND(SUM(D22:E22)&gt;0.5,SUM(G22:H22)&lt;=0.2,H22&lt;=0.1),"Yaxşı",AND(SUM(D22:F22)&gt;0.5,H22&lt;=0.3),"Kafi",H22&lt;0.5,"Zəif",H22&gt;=0.5,"Çox zəif")</f>
        <v>-</v>
      </c>
    </row>
    <row r="23" ht="14.25" customHeight="1">
      <c r="A23" s="62"/>
      <c r="B23" s="71" t="s">
        <v>90</v>
      </c>
      <c r="C23" s="34">
        <f>COUNTIFS('Məlumatların daxil edilməsi'!$F$3:$F$180,"DF",'Məlumatların daxil edilməsi'!$G$3:$G$180,"&gt;9")</f>
        <v>0</v>
      </c>
      <c r="D23" s="61" t="str">
        <f>IFERROR(COUNTIFS('Məlumatların daxil edilməsi'!$F$3:$F$180,"DF",'Məlumatların daxil edilməsi'!$G$3:$G$180,"&gt;9",'Məlumatların daxil edilməsi'!$N$3:$N$180,D$1)/$C23,"")</f>
        <v/>
      </c>
      <c r="E23" s="61" t="str">
        <f>IFERROR(COUNTIFS('Məlumatların daxil edilməsi'!$F$3:$F$180,"DF",'Məlumatların daxil edilməsi'!$G$3:$G$180,"&gt;9",'Məlumatların daxil edilməsi'!$N$3:$N$180,E$1)/$C23,"")</f>
        <v/>
      </c>
      <c r="F23" s="61" t="str">
        <f>IFERROR(COUNTIFS('Məlumatların daxil edilməsi'!$F$3:$F$180,"DF",'Məlumatların daxil edilməsi'!$G$3:$G$180,"&gt;9",'Məlumatların daxil edilməsi'!$N$3:$N$180,F$1)/$C23,"")</f>
        <v/>
      </c>
      <c r="G23" s="61" t="str">
        <f>IFERROR(COUNTIFS('Məlumatların daxil edilməsi'!$F$3:$F$180,"DF",'Məlumatların daxil edilməsi'!$G$3:$G$180,"&gt;9",'Məlumatların daxil edilməsi'!$N$3:$N$180,G$1)/$C23,"")</f>
        <v/>
      </c>
      <c r="H23" s="61" t="str">
        <f>IFERROR(COUNTIFS('Məlumatların daxil edilməsi'!$F$3:$F$180,"DF",'Məlumatların daxil edilməsi'!$G$3:$G$180,"&gt;9",'Məlumatların daxil edilməsi'!$N$3:$N$180,H$1)/$C23,"")</f>
        <v/>
      </c>
      <c r="I23" s="46" t="str">
        <f t="array" ref="I23">IFS(SUM(D23:H23)=0,"-",AND(D23&gt;=0.7,H23=0),"Əla",AND(SUM(D23:E23)&gt;0.5,SUM(G23:H23)&lt;=0.2,H23&lt;=0.1),"Yaxşı",AND(SUM(D23:F23)&gt;0.5,H23&lt;=0.3),"Kafi",H23&lt;0.5,"Zəif",H23&gt;=0.5,"Çox zəif")</f>
        <v>-</v>
      </c>
    </row>
    <row r="24" ht="14.25" customHeight="1">
      <c r="A24" s="64"/>
      <c r="B24" s="79" t="s">
        <v>92</v>
      </c>
      <c r="C24" s="48">
        <f>SUM(C21:C23)</f>
        <v>0</v>
      </c>
      <c r="D24" s="66" t="str">
        <f>IFERROR(COUNTIFS('Məlumatların daxil edilməsi'!$F$3:$F$180,"DF",'Məlumatların daxil edilməsi'!$N$3:$N$180,D$1)/$C24,"")</f>
        <v/>
      </c>
      <c r="E24" s="66" t="str">
        <f>IFERROR(COUNTIFS('Məlumatların daxil edilməsi'!$F$3:$F$180,"DF",'Məlumatların daxil edilməsi'!$N$3:$N$180,E$1)/$C24,"")</f>
        <v/>
      </c>
      <c r="F24" s="66" t="str">
        <f>IFERROR(COUNTIFS('Məlumatların daxil edilməsi'!$F$3:$F$180,"DF",'Məlumatların daxil edilməsi'!$N$3:$N$180,F$1)/$C24,"")</f>
        <v/>
      </c>
      <c r="G24" s="66" t="str">
        <f>IFERROR(COUNTIFS('Məlumatların daxil edilməsi'!$F$3:$F$180,"DF",'Məlumatların daxil edilməsi'!$N$3:$N$180,G$1)/$C24,"")</f>
        <v/>
      </c>
      <c r="H24" s="66" t="str">
        <f>IFERROR(COUNTIFS('Məlumatların daxil edilməsi'!$F$3:$F$180,"DF",'Məlumatların daxil edilməsi'!$N$3:$N$180,H$1)/$C24,"")</f>
        <v/>
      </c>
      <c r="I24" s="46" t="str">
        <f t="array" ref="I24">IFS(SUM(D24:H24)=0,"-",AND(D24&gt;=0.7,H24=0),"Əla",AND(SUM(D24:E24)&gt;0.5,SUM(G24:H24)&lt;=0.2,H24&lt;=0.1),"Yaxşı",AND(SUM(D24:F24)&gt;0.5,H24&lt;=0.3),"Kafi",H24&lt;0.5,"Zəif",H24&gt;=0.5,"Çox zəif")</f>
        <v>-</v>
      </c>
    </row>
    <row r="25" ht="14.25" customHeight="1">
      <c r="A25" s="58" t="s">
        <v>41</v>
      </c>
      <c r="B25" s="67" t="s">
        <v>63</v>
      </c>
      <c r="C25" s="55">
        <v>2.2</v>
      </c>
      <c r="D25" s="69"/>
      <c r="E25" s="69"/>
      <c r="F25" s="69"/>
      <c r="G25" s="69"/>
      <c r="H25" s="69"/>
      <c r="I25" s="70"/>
    </row>
    <row r="26" ht="14.25" customHeight="1">
      <c r="A26" s="62"/>
      <c r="B26" s="71" t="s">
        <v>46</v>
      </c>
      <c r="C26" s="60" t="s">
        <v>54</v>
      </c>
      <c r="D26" s="61" t="s">
        <v>55</v>
      </c>
      <c r="E26" s="34" t="s">
        <v>56</v>
      </c>
      <c r="F26" s="34" t="s">
        <v>57</v>
      </c>
      <c r="G26" s="34" t="s">
        <v>58</v>
      </c>
      <c r="H26" s="34" t="s">
        <v>59</v>
      </c>
      <c r="I26" s="29" t="s">
        <v>48</v>
      </c>
    </row>
    <row r="27" ht="14.25" customHeight="1">
      <c r="A27" s="62"/>
      <c r="B27" s="71" t="s">
        <v>91</v>
      </c>
      <c r="C27" s="34">
        <f>COUNTIFS('Məlumatların daxil edilməsi'!$F$3:$F$180,"DF",'Məlumatların daxil edilməsi'!$G$3:$G$180,"&lt;5")</f>
        <v>0</v>
      </c>
      <c r="D27" s="61" t="str">
        <f>IFERROR(COUNTIFS('Məlumatların daxil edilməsi'!$F$3:$F$180,"DF",'Məlumatların daxil edilməsi'!$G$3:$G$180,"&lt;5",'Məlumatların daxil edilməsi'!$O$3:$O$180,D$1)/$C27,"")</f>
        <v/>
      </c>
      <c r="E27" s="61" t="str">
        <f>IFERROR(COUNTIFS('Məlumatların daxil edilməsi'!$F$3:$F$180,"DF",'Məlumatların daxil edilməsi'!$G$3:$G$180,"&lt;5",'Məlumatların daxil edilməsi'!$O$3:$O$180,E$1)/$C27,"")</f>
        <v/>
      </c>
      <c r="F27" s="61" t="str">
        <f>IFERROR(COUNTIFS('Məlumatların daxil edilməsi'!$F$3:$F$180,"DF",'Məlumatların daxil edilməsi'!$G$3:$G$180,"&lt;5",'Məlumatların daxil edilməsi'!$O$3:$O$180,F$1)/$C27,"")</f>
        <v/>
      </c>
      <c r="G27" s="61" t="str">
        <f>IFERROR(COUNTIFS('Məlumatların daxil edilməsi'!$F$3:$F$180,"DF",'Məlumatların daxil edilməsi'!$G$3:$G$180,"&lt;5",'Məlumatların daxil edilməsi'!$O$3:$O$180,G$1)/$C27,"")</f>
        <v/>
      </c>
      <c r="H27" s="61" t="str">
        <f>IFERROR(COUNTIFS('Məlumatların daxil edilməsi'!$F$3:$F$180,"DF",'Məlumatların daxil edilməsi'!$G$3:$G$180,"&lt;5",'Məlumatların daxil edilməsi'!$O$3:$O$180,H$1)/$C27,"")</f>
        <v/>
      </c>
      <c r="I27" s="46" t="str">
        <f t="array" ref="I27">IFS(SUM(D27:H27)=0,"-",AND(D27&gt;=0.7,H27=0),"Əla",AND(SUM(D27:E27)&gt;0.5,SUM(G27:H27)&lt;=0.2,H27&lt;=0.1),"Yaxşı",AND(SUM(D27:F27)&gt;0.5,H27&lt;=0.3),"Kafi",H27&lt;0.5,"Zəif",H27&gt;=0.5,"Çox zəif")</f>
        <v>-</v>
      </c>
    </row>
    <row r="28" ht="14.25" customHeight="1">
      <c r="A28" s="62"/>
      <c r="B28" s="71" t="s">
        <v>89</v>
      </c>
      <c r="C28" s="34">
        <f>COUNTIFS('Məlumatların daxil edilməsi'!$F$3:$F$180,"DF",'Məlumatların daxil edilməsi'!$G$3:$G$180,"&gt;4",'Məlumatların daxil edilməsi'!$G$3:$G$180,"&lt;10")</f>
        <v>0</v>
      </c>
      <c r="D28" s="61" t="str">
        <f>IFERROR(COUNTIFS('Məlumatların daxil edilməsi'!$F$3:$F$180,"DF",'Məlumatların daxil edilməsi'!$G$3:$G$180,"&gt;4",'Məlumatların daxil edilməsi'!$G$3:$G$180,"&lt;10",'Məlumatların daxil edilməsi'!$O$3:$O$180,D$1)/$C28,"")</f>
        <v/>
      </c>
      <c r="E28" s="61" t="str">
        <f>IFERROR(COUNTIFS('Məlumatların daxil edilməsi'!$F$3:$F$180,"DF",'Məlumatların daxil edilməsi'!$G$3:$G$180,"&gt;4",'Məlumatların daxil edilməsi'!$G$3:$G$180,"&lt;10",'Məlumatların daxil edilməsi'!$O$3:$O$180,E$1)/$C28,"")</f>
        <v/>
      </c>
      <c r="F28" s="61" t="str">
        <f>IFERROR(COUNTIFS('Məlumatların daxil edilməsi'!$F$3:$F$180,"DF",'Məlumatların daxil edilməsi'!$G$3:$G$180,"&gt;4",'Məlumatların daxil edilməsi'!$G$3:$G$180,"&lt;10",'Məlumatların daxil edilməsi'!$O$3:$O$180,F$1)/$C28,"")</f>
        <v/>
      </c>
      <c r="G28" s="61" t="str">
        <f>IFERROR(COUNTIFS('Məlumatların daxil edilməsi'!$F$3:$F$180,"DF",'Məlumatların daxil edilməsi'!$G$3:$G$180,"&gt;4",'Məlumatların daxil edilməsi'!$G$3:$G$180,"&lt;10",'Məlumatların daxil edilməsi'!$O$3:$O$180,G$1)/$C28,"")</f>
        <v/>
      </c>
      <c r="H28" s="61" t="str">
        <f>IFERROR(COUNTIFS('Məlumatların daxil edilməsi'!$F$3:$F$180,"DF",'Məlumatların daxil edilməsi'!$G$3:$G$180,"&gt;4",'Məlumatların daxil edilməsi'!$G$3:$G$180,"&lt;10",'Məlumatların daxil edilməsi'!$O$3:$O$180,H$1)/$C28,"")</f>
        <v/>
      </c>
      <c r="I28" s="46" t="str">
        <f t="array" ref="I28">IFS(SUM(D28:H28)=0,"-",AND(D28&gt;=0.7,H28=0),"Əla",AND(SUM(D28:E28)&gt;0.5,SUM(G28:H28)&lt;=0.2,H28&lt;=0.1),"Yaxşı",AND(SUM(D28:F28)&gt;0.5,H28&lt;=0.3),"Kafi",H28&lt;0.5,"Zəif",H28&gt;=0.5,"Çox zəif")</f>
        <v>-</v>
      </c>
    </row>
    <row r="29" ht="14.25" customHeight="1">
      <c r="A29" s="62"/>
      <c r="B29" s="71" t="s">
        <v>90</v>
      </c>
      <c r="C29" s="34">
        <f>COUNTIFS('Məlumatların daxil edilməsi'!$F$3:$F$180,"DF",'Məlumatların daxil edilməsi'!$G$3:$G$180,"&gt;9")</f>
        <v>0</v>
      </c>
      <c r="D29" s="61" t="str">
        <f>IFERROR(COUNTIFS('Məlumatların daxil edilməsi'!$F$3:$F$180,"DF",'Məlumatların daxil edilməsi'!$G$3:$G$180,"&gt;9",'Məlumatların daxil edilməsi'!$O$3:$O$180,D$1)/$C29,"")</f>
        <v/>
      </c>
      <c r="E29" s="61" t="str">
        <f>IFERROR(COUNTIFS('Məlumatların daxil edilməsi'!$F$3:$F$180,"DF",'Məlumatların daxil edilməsi'!$G$3:$G$180,"&gt;9",'Məlumatların daxil edilməsi'!$O$3:$O$180,E$1)/$C29,"")</f>
        <v/>
      </c>
      <c r="F29" s="61" t="str">
        <f>IFERROR(COUNTIFS('Məlumatların daxil edilməsi'!$F$3:$F$180,"DF",'Məlumatların daxil edilməsi'!$G$3:$G$180,"&gt;9",'Məlumatların daxil edilməsi'!$O$3:$O$180,F$1)/$C29,"")</f>
        <v/>
      </c>
      <c r="G29" s="61" t="str">
        <f>IFERROR(COUNTIFS('Məlumatların daxil edilməsi'!$F$3:$F$180,"DF",'Məlumatların daxil edilməsi'!$G$3:$G$180,"&gt;9",'Məlumatların daxil edilməsi'!$O$3:$O$180,G$1)/$C29,"")</f>
        <v/>
      </c>
      <c r="H29" s="61" t="str">
        <f>IFERROR(COUNTIFS('Məlumatların daxil edilməsi'!$F$3:$F$180,"DF",'Məlumatların daxil edilməsi'!$G$3:$G$180,"&gt;9",'Məlumatların daxil edilməsi'!$O$3:$O$180,H$1)/$C29,"")</f>
        <v/>
      </c>
      <c r="I29" s="46" t="str">
        <f t="array" ref="I29">IFS(SUM(D29:H29)=0,"-",AND(D29&gt;=0.7,H29=0),"Əla",AND(SUM(D29:E29)&gt;0.5,SUM(G29:H29)&lt;=0.2,H29&lt;=0.1),"Yaxşı",AND(SUM(D29:F29)&gt;0.5,H29&lt;=0.3),"Kafi",H29&lt;0.5,"Zəif",H29&gt;=0.5,"Çox zəif")</f>
        <v>-</v>
      </c>
    </row>
    <row r="30" ht="14.25" customHeight="1">
      <c r="A30" s="64"/>
      <c r="B30" s="79" t="s">
        <v>93</v>
      </c>
      <c r="C30" s="48">
        <f>SUM(C27:C29)</f>
        <v>0</v>
      </c>
      <c r="D30" s="66" t="str">
        <f>IFERROR(COUNTIFS('Məlumatların daxil edilməsi'!$F$3:$F$180,"DF",'Məlumatların daxil edilməsi'!$O$3:$O$180,D$1)/$C30,"")</f>
        <v/>
      </c>
      <c r="E30" s="66" t="str">
        <f>IFERROR(COUNTIFS('Məlumatların daxil edilməsi'!$F$3:$F$180,"DF",'Məlumatların daxil edilməsi'!$O$3:$O$180,E$1)/$C30,"")</f>
        <v/>
      </c>
      <c r="F30" s="66" t="str">
        <f>IFERROR(COUNTIFS('Məlumatların daxil edilməsi'!$F$3:$F$180,"DF",'Məlumatların daxil edilməsi'!$O$3:$O$180,F$1)/$C30,"")</f>
        <v/>
      </c>
      <c r="G30" s="66" t="str">
        <f>IFERROR(COUNTIFS('Məlumatların daxil edilməsi'!$F$3:$F$180,"DF",'Məlumatların daxil edilməsi'!$O$3:$O$180,G$1)/$C30,"")</f>
        <v/>
      </c>
      <c r="H30" s="66" t="str">
        <f>IFERROR(COUNTIFS('Məlumatların daxil edilməsi'!$F$3:$F$180,"DF",'Məlumatların daxil edilməsi'!$O$3:$O$180,H$1)/$C30,"")</f>
        <v/>
      </c>
      <c r="I30" s="46" t="str">
        <f t="array" ref="I30">IFS(SUM(D30:H30)=0,"-",AND(D30&gt;=0.7,H30=0),"Əla",AND(SUM(D30:E30)&gt;0.5,SUM(G30:H30)&lt;=0.2,H30&lt;=0.1),"Yaxşı",AND(SUM(D30:F30)&gt;0.5,H30&lt;=0.3),"Kafi",H30&lt;0.5,"Zəif",H30&gt;=0.5,"Çox zəif")</f>
        <v>-</v>
      </c>
    </row>
    <row r="31" ht="14.25" customHeight="1">
      <c r="A31" s="104"/>
    </row>
    <row r="32" ht="14.25" customHeight="1">
      <c r="A32" s="104"/>
    </row>
    <row r="33" ht="14.25" customHeight="1">
      <c r="A33" s="104"/>
      <c r="I33" s="105" t="s">
        <v>94</v>
      </c>
    </row>
    <row r="34" ht="14.25" customHeight="1">
      <c r="A34" s="104"/>
    </row>
    <row r="35" ht="14.25" customHeight="1">
      <c r="A35" s="104"/>
    </row>
    <row r="36" ht="14.25" customHeight="1">
      <c r="A36" s="104"/>
    </row>
    <row r="37" ht="14.25" customHeight="1">
      <c r="A37" s="104"/>
    </row>
    <row r="38" ht="14.25" customHeight="1">
      <c r="A38" s="104"/>
    </row>
    <row r="39" ht="14.25" customHeight="1">
      <c r="A39" s="104"/>
    </row>
    <row r="40" ht="14.25" customHeight="1">
      <c r="A40" s="104"/>
    </row>
    <row r="41" ht="14.25" customHeight="1">
      <c r="A41" s="104"/>
    </row>
    <row r="42" ht="14.25" customHeight="1">
      <c r="A42" s="104"/>
    </row>
    <row r="43" ht="14.25" customHeight="1">
      <c r="A43" s="104"/>
    </row>
    <row r="44" ht="14.25" customHeight="1">
      <c r="A44" s="104"/>
    </row>
    <row r="45" ht="14.25" customHeight="1">
      <c r="A45" s="104"/>
    </row>
    <row r="46" ht="14.25" customHeight="1">
      <c r="A46" s="104"/>
    </row>
    <row r="47" ht="14.25" customHeight="1">
      <c r="A47" s="104"/>
    </row>
    <row r="48" ht="14.25" customHeight="1">
      <c r="A48" s="104"/>
    </row>
    <row r="49" ht="14.25" customHeight="1">
      <c r="A49" s="104"/>
    </row>
    <row r="50" ht="14.25" customHeight="1">
      <c r="A50" s="104"/>
    </row>
    <row r="51" ht="14.25" customHeight="1">
      <c r="A51" s="104"/>
    </row>
    <row r="52" ht="14.25" customHeight="1">
      <c r="A52" s="104"/>
    </row>
    <row r="53" ht="14.25" customHeight="1">
      <c r="A53" s="104"/>
    </row>
    <row r="54" ht="14.25" customHeight="1">
      <c r="A54" s="104"/>
    </row>
    <row r="55" ht="14.25" customHeight="1">
      <c r="A55" s="104"/>
    </row>
    <row r="56" ht="14.25" customHeight="1">
      <c r="A56" s="104"/>
    </row>
    <row r="57" ht="14.25" customHeight="1">
      <c r="A57" s="104"/>
    </row>
    <row r="58" ht="14.25" customHeight="1">
      <c r="A58" s="104"/>
    </row>
    <row r="59" ht="14.25" customHeight="1">
      <c r="A59" s="104"/>
    </row>
    <row r="60" ht="14.25" customHeight="1">
      <c r="A60" s="104"/>
    </row>
    <row r="61" ht="14.25" customHeight="1">
      <c r="A61" s="104"/>
    </row>
    <row r="62" ht="14.25" customHeight="1">
      <c r="A62" s="104"/>
    </row>
    <row r="63" ht="14.25" customHeight="1">
      <c r="A63" s="104"/>
    </row>
    <row r="64" ht="14.25" customHeight="1">
      <c r="A64" s="104"/>
    </row>
    <row r="65" ht="14.25" customHeight="1">
      <c r="A65" s="104"/>
    </row>
    <row r="66" ht="14.25" customHeight="1">
      <c r="A66" s="104"/>
    </row>
    <row r="67" ht="14.25" customHeight="1">
      <c r="A67" s="104"/>
    </row>
    <row r="68" ht="14.25" customHeight="1">
      <c r="A68" s="104"/>
    </row>
    <row r="69" ht="14.25" customHeight="1">
      <c r="A69" s="104"/>
    </row>
    <row r="70" ht="14.25" customHeight="1">
      <c r="A70" s="104"/>
    </row>
    <row r="71" ht="14.25" customHeight="1">
      <c r="A71" s="104"/>
    </row>
    <row r="72" ht="14.25" customHeight="1">
      <c r="A72" s="104"/>
    </row>
    <row r="73" ht="14.25" customHeight="1">
      <c r="A73" s="104"/>
    </row>
    <row r="74" ht="14.25" customHeight="1">
      <c r="A74" s="104"/>
    </row>
    <row r="75" ht="14.25" customHeight="1">
      <c r="A75" s="104"/>
    </row>
    <row r="76" ht="14.25" customHeight="1">
      <c r="A76" s="104"/>
    </row>
    <row r="77" ht="14.25" customHeight="1">
      <c r="A77" s="104"/>
    </row>
    <row r="78" ht="14.25" customHeight="1">
      <c r="A78" s="104"/>
    </row>
    <row r="79" ht="14.25" customHeight="1">
      <c r="A79" s="104"/>
    </row>
    <row r="80" ht="14.25" customHeight="1">
      <c r="A80" s="104"/>
    </row>
    <row r="81" ht="14.25" customHeight="1">
      <c r="A81" s="104"/>
    </row>
    <row r="82" ht="14.25" customHeight="1">
      <c r="A82" s="104"/>
    </row>
    <row r="83" ht="14.25" customHeight="1">
      <c r="A83" s="104"/>
    </row>
    <row r="84" ht="14.25" customHeight="1">
      <c r="A84" s="104"/>
    </row>
    <row r="85" ht="14.25" customHeight="1">
      <c r="A85" s="104"/>
    </row>
    <row r="86" ht="14.25" customHeight="1">
      <c r="A86" s="104"/>
    </row>
    <row r="87" ht="14.25" customHeight="1">
      <c r="A87" s="104"/>
    </row>
    <row r="88" ht="14.25" customHeight="1">
      <c r="A88" s="104"/>
    </row>
    <row r="89" ht="14.25" customHeight="1">
      <c r="A89" s="104"/>
    </row>
    <row r="90" ht="14.25" customHeight="1">
      <c r="A90" s="104"/>
    </row>
    <row r="91" ht="14.25" customHeight="1">
      <c r="A91" s="104"/>
    </row>
    <row r="92" ht="14.25" customHeight="1">
      <c r="A92" s="104"/>
    </row>
    <row r="93" ht="14.25" customHeight="1">
      <c r="A93" s="104"/>
    </row>
    <row r="94" ht="14.25" customHeight="1">
      <c r="A94" s="104"/>
    </row>
    <row r="95" ht="14.25" customHeight="1">
      <c r="A95" s="104"/>
    </row>
    <row r="96" ht="14.25" customHeight="1">
      <c r="A96" s="104"/>
    </row>
    <row r="97" ht="14.25" customHeight="1">
      <c r="A97" s="104"/>
    </row>
    <row r="98" ht="14.25" customHeight="1">
      <c r="A98" s="104"/>
    </row>
    <row r="99" ht="14.25" customHeight="1">
      <c r="A99" s="104"/>
    </row>
    <row r="100" ht="14.25" customHeight="1">
      <c r="A100" s="104"/>
    </row>
    <row r="101" ht="14.25" customHeight="1">
      <c r="A101" s="104"/>
    </row>
    <row r="102" ht="14.25" customHeight="1">
      <c r="A102" s="104"/>
    </row>
    <row r="103" ht="14.25" customHeight="1">
      <c r="A103" s="104"/>
    </row>
    <row r="104" ht="14.25" customHeight="1">
      <c r="A104" s="104"/>
    </row>
    <row r="105" ht="14.25" customHeight="1">
      <c r="A105" s="104"/>
    </row>
    <row r="106" ht="14.25" customHeight="1">
      <c r="A106" s="104"/>
    </row>
    <row r="107" ht="14.25" customHeight="1">
      <c r="A107" s="104"/>
    </row>
    <row r="108" ht="14.25" customHeight="1">
      <c r="A108" s="104"/>
    </row>
    <row r="109" ht="14.25" customHeight="1">
      <c r="A109" s="104"/>
    </row>
    <row r="110" ht="14.25" customHeight="1">
      <c r="A110" s="104"/>
    </row>
    <row r="111" ht="14.25" customHeight="1">
      <c r="A111" s="104"/>
    </row>
    <row r="112" ht="14.25" customHeight="1">
      <c r="A112" s="104"/>
    </row>
    <row r="113" ht="14.25" customHeight="1">
      <c r="A113" s="104"/>
    </row>
    <row r="114" ht="14.25" customHeight="1">
      <c r="A114" s="104"/>
    </row>
    <row r="115" ht="14.25" customHeight="1">
      <c r="A115" s="104"/>
    </row>
    <row r="116" ht="14.25" customHeight="1">
      <c r="A116" s="104"/>
    </row>
    <row r="117" ht="14.25" customHeight="1">
      <c r="A117" s="104"/>
    </row>
    <row r="118" ht="14.25" customHeight="1">
      <c r="A118" s="104"/>
    </row>
    <row r="119" ht="14.25" customHeight="1">
      <c r="A119" s="104"/>
    </row>
    <row r="120" ht="14.25" customHeight="1">
      <c r="A120" s="104"/>
    </row>
    <row r="121" ht="14.25" customHeight="1">
      <c r="A121" s="104"/>
    </row>
    <row r="122" ht="14.25" customHeight="1">
      <c r="A122" s="104"/>
    </row>
    <row r="123" ht="14.25" customHeight="1">
      <c r="A123" s="104"/>
    </row>
    <row r="124" ht="14.25" customHeight="1">
      <c r="A124" s="104"/>
    </row>
    <row r="125" ht="14.25" customHeight="1">
      <c r="A125" s="104"/>
    </row>
    <row r="126" ht="14.25" customHeight="1">
      <c r="A126" s="104"/>
    </row>
    <row r="127" ht="14.25" customHeight="1">
      <c r="A127" s="104"/>
    </row>
    <row r="128" ht="14.25" customHeight="1">
      <c r="A128" s="104"/>
    </row>
    <row r="129" ht="14.25" customHeight="1">
      <c r="A129" s="104"/>
    </row>
    <row r="130" ht="14.25" customHeight="1">
      <c r="A130" s="104"/>
    </row>
    <row r="131" ht="14.25" customHeight="1">
      <c r="A131" s="104"/>
    </row>
    <row r="132" ht="14.25" customHeight="1">
      <c r="A132" s="104"/>
    </row>
    <row r="133" ht="14.25" customHeight="1">
      <c r="A133" s="104"/>
    </row>
    <row r="134" ht="14.25" customHeight="1">
      <c r="A134" s="104"/>
    </row>
    <row r="135" ht="14.25" customHeight="1">
      <c r="A135" s="104"/>
    </row>
    <row r="136" ht="14.25" customHeight="1">
      <c r="A136" s="104"/>
    </row>
    <row r="137" ht="14.25" customHeight="1">
      <c r="A137" s="104"/>
    </row>
    <row r="138" ht="14.25" customHeight="1">
      <c r="A138" s="104"/>
    </row>
    <row r="139" ht="14.25" customHeight="1">
      <c r="A139" s="104"/>
    </row>
    <row r="140" ht="14.25" customHeight="1">
      <c r="A140" s="104"/>
    </row>
    <row r="141" ht="14.25" customHeight="1">
      <c r="A141" s="104"/>
    </row>
    <row r="142" ht="14.25" customHeight="1">
      <c r="A142" s="104"/>
    </row>
    <row r="143" ht="14.25" customHeight="1">
      <c r="A143" s="104"/>
    </row>
    <row r="144" ht="14.25" customHeight="1">
      <c r="A144" s="104"/>
    </row>
    <row r="145" ht="14.25" customHeight="1">
      <c r="A145" s="104"/>
    </row>
    <row r="146" ht="14.25" customHeight="1">
      <c r="A146" s="104"/>
    </row>
    <row r="147" ht="14.25" customHeight="1">
      <c r="A147" s="104"/>
    </row>
    <row r="148" ht="14.25" customHeight="1">
      <c r="A148" s="104"/>
    </row>
    <row r="149" ht="14.25" customHeight="1">
      <c r="A149" s="104"/>
    </row>
    <row r="150" ht="14.25" customHeight="1">
      <c r="A150" s="104"/>
    </row>
    <row r="151" ht="14.25" customHeight="1">
      <c r="A151" s="104"/>
    </row>
    <row r="152" ht="14.25" customHeight="1">
      <c r="A152" s="104"/>
    </row>
    <row r="153" ht="14.25" customHeight="1">
      <c r="A153" s="104"/>
    </row>
    <row r="154" ht="14.25" customHeight="1">
      <c r="A154" s="104"/>
    </row>
    <row r="155" ht="14.25" customHeight="1">
      <c r="A155" s="104"/>
    </row>
    <row r="156" ht="14.25" customHeight="1">
      <c r="A156" s="104"/>
    </row>
    <row r="157" ht="14.25" customHeight="1">
      <c r="A157" s="104"/>
    </row>
    <row r="158" ht="14.25" customHeight="1">
      <c r="A158" s="104"/>
    </row>
    <row r="159" ht="14.25" customHeight="1">
      <c r="A159" s="104"/>
    </row>
    <row r="160" ht="14.25" customHeight="1">
      <c r="A160" s="104"/>
    </row>
    <row r="161" ht="14.25" customHeight="1">
      <c r="A161" s="104"/>
    </row>
    <row r="162" ht="14.25" customHeight="1">
      <c r="A162" s="104"/>
    </row>
    <row r="163" ht="14.25" customHeight="1">
      <c r="A163" s="104"/>
    </row>
    <row r="164" ht="14.25" customHeight="1">
      <c r="A164" s="104"/>
    </row>
    <row r="165" ht="14.25" customHeight="1">
      <c r="A165" s="104"/>
    </row>
    <row r="166" ht="14.25" customHeight="1">
      <c r="A166" s="104"/>
    </row>
    <row r="167" ht="14.25" customHeight="1">
      <c r="A167" s="104"/>
    </row>
    <row r="168" ht="14.25" customHeight="1">
      <c r="A168" s="104"/>
    </row>
    <row r="169" ht="14.25" customHeight="1">
      <c r="A169" s="104"/>
    </row>
    <row r="170" ht="14.25" customHeight="1">
      <c r="A170" s="104"/>
    </row>
    <row r="171" ht="14.25" customHeight="1">
      <c r="A171" s="104"/>
    </row>
    <row r="172" ht="14.25" customHeight="1">
      <c r="A172" s="104"/>
    </row>
    <row r="173" ht="14.25" customHeight="1">
      <c r="A173" s="104"/>
    </row>
    <row r="174" ht="14.25" customHeight="1">
      <c r="A174" s="104"/>
    </row>
    <row r="175" ht="14.25" customHeight="1">
      <c r="A175" s="104"/>
    </row>
    <row r="176" ht="14.25" customHeight="1">
      <c r="A176" s="104"/>
    </row>
    <row r="177" ht="14.25" customHeight="1">
      <c r="A177" s="104"/>
    </row>
    <row r="178" ht="14.25" customHeight="1">
      <c r="A178" s="104"/>
    </row>
    <row r="179" ht="14.25" customHeight="1">
      <c r="A179" s="104"/>
    </row>
    <row r="180" ht="14.25" customHeight="1">
      <c r="A180" s="104"/>
    </row>
    <row r="181" ht="14.25" customHeight="1">
      <c r="A181" s="104"/>
    </row>
    <row r="182" ht="14.25" customHeight="1">
      <c r="A182" s="104"/>
    </row>
    <row r="183" ht="14.25" customHeight="1">
      <c r="A183" s="104"/>
    </row>
    <row r="184" ht="14.25" customHeight="1">
      <c r="A184" s="104"/>
    </row>
    <row r="185" ht="14.25" customHeight="1">
      <c r="A185" s="104"/>
    </row>
    <row r="186" ht="14.25" customHeight="1">
      <c r="A186" s="104"/>
    </row>
    <row r="187" ht="14.25" customHeight="1">
      <c r="A187" s="104"/>
    </row>
    <row r="188" ht="14.25" customHeight="1">
      <c r="A188" s="104"/>
    </row>
    <row r="189" ht="14.25" customHeight="1">
      <c r="A189" s="104"/>
    </row>
    <row r="190" ht="14.25" customHeight="1">
      <c r="A190" s="104"/>
    </row>
    <row r="191" ht="14.25" customHeight="1">
      <c r="A191" s="104"/>
    </row>
    <row r="192" ht="14.25" customHeight="1">
      <c r="A192" s="104"/>
    </row>
    <row r="193" ht="14.25" customHeight="1">
      <c r="A193" s="104"/>
    </row>
    <row r="194" ht="14.25" customHeight="1">
      <c r="A194" s="104"/>
    </row>
    <row r="195" ht="14.25" customHeight="1">
      <c r="A195" s="104"/>
    </row>
    <row r="196" ht="14.25" customHeight="1">
      <c r="A196" s="104"/>
    </row>
    <row r="197" ht="14.25" customHeight="1">
      <c r="A197" s="104"/>
    </row>
    <row r="198" ht="14.25" customHeight="1">
      <c r="A198" s="104"/>
    </row>
    <row r="199" ht="14.25" customHeight="1">
      <c r="A199" s="104"/>
    </row>
    <row r="200" ht="14.25" customHeight="1">
      <c r="A200" s="104"/>
    </row>
    <row r="201" ht="14.25" customHeight="1">
      <c r="A201" s="104"/>
    </row>
    <row r="202" ht="14.25" customHeight="1">
      <c r="A202" s="104"/>
    </row>
    <row r="203" ht="14.25" customHeight="1">
      <c r="A203" s="104"/>
    </row>
    <row r="204" ht="14.25" customHeight="1">
      <c r="A204" s="104"/>
    </row>
    <row r="205" ht="14.25" customHeight="1">
      <c r="A205" s="104"/>
    </row>
    <row r="206" ht="14.25" customHeight="1">
      <c r="A206" s="104"/>
    </row>
    <row r="207" ht="14.25" customHeight="1">
      <c r="A207" s="104"/>
    </row>
    <row r="208" ht="14.25" customHeight="1">
      <c r="A208" s="104"/>
    </row>
    <row r="209" ht="14.25" customHeight="1">
      <c r="A209" s="104"/>
    </row>
    <row r="210" ht="14.25" customHeight="1">
      <c r="A210" s="104"/>
    </row>
    <row r="211" ht="14.25" customHeight="1">
      <c r="A211" s="104"/>
    </row>
    <row r="212" ht="14.25" customHeight="1">
      <c r="A212" s="104"/>
    </row>
    <row r="213" ht="14.25" customHeight="1">
      <c r="A213" s="104"/>
    </row>
    <row r="214" ht="14.25" customHeight="1">
      <c r="A214" s="104"/>
    </row>
    <row r="215" ht="14.25" customHeight="1">
      <c r="A215" s="104"/>
    </row>
    <row r="216" ht="14.25" customHeight="1">
      <c r="A216" s="104"/>
    </row>
    <row r="217" ht="14.25" customHeight="1">
      <c r="A217" s="104"/>
    </row>
    <row r="218" ht="14.25" customHeight="1">
      <c r="A218" s="104"/>
    </row>
    <row r="219" ht="14.25" customHeight="1">
      <c r="A219" s="104"/>
    </row>
    <row r="220" ht="14.25" customHeight="1">
      <c r="A220" s="104"/>
    </row>
    <row r="221" ht="14.25" customHeight="1">
      <c r="A221" s="104"/>
    </row>
    <row r="222" ht="14.25" customHeight="1">
      <c r="A222" s="104"/>
    </row>
    <row r="223" ht="14.25" customHeight="1">
      <c r="A223" s="104"/>
    </row>
    <row r="224" ht="14.25" customHeight="1">
      <c r="A224" s="104"/>
    </row>
    <row r="225" ht="14.25" customHeight="1">
      <c r="A225" s="104"/>
    </row>
    <row r="226" ht="14.25" customHeight="1">
      <c r="A226" s="104"/>
    </row>
    <row r="227" ht="14.25" customHeight="1">
      <c r="A227" s="104"/>
    </row>
    <row r="228" ht="14.25" customHeight="1">
      <c r="A228" s="104"/>
    </row>
    <row r="229" ht="14.25" customHeight="1">
      <c r="A229" s="104"/>
    </row>
    <row r="230" ht="14.25" customHeight="1">
      <c r="A230" s="104"/>
    </row>
    <row r="231" ht="14.25" customHeight="1">
      <c r="A231" s="104"/>
    </row>
    <row r="232" ht="14.25" customHeight="1">
      <c r="A232" s="104"/>
    </row>
    <row r="233" ht="14.25" customHeight="1">
      <c r="A233" s="104"/>
    </row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A6"/>
    <mergeCell ref="A7:A12"/>
    <mergeCell ref="A13:A18"/>
    <mergeCell ref="A19:A24"/>
    <mergeCell ref="A25:A30"/>
  </mergeCells>
  <conditionalFormatting sqref="I2 I8 I14 I20 I26">
    <cfRule type="cellIs" dxfId="8" priority="1" operator="equal">
      <formula>"-"</formula>
    </cfRule>
  </conditionalFormatting>
  <conditionalFormatting sqref="I2 I8 I14 I20 I26">
    <cfRule type="cellIs" dxfId="9" priority="2" operator="equal">
      <formula>"Çox zəif"</formula>
    </cfRule>
  </conditionalFormatting>
  <conditionalFormatting sqref="I3:I6">
    <cfRule type="cellIs" dxfId="0" priority="3" operator="equal">
      <formula>"Zəif"</formula>
    </cfRule>
  </conditionalFormatting>
  <conditionalFormatting sqref="I3:I6">
    <cfRule type="cellIs" dxfId="1" priority="4" operator="equal">
      <formula>"Əla"</formula>
    </cfRule>
  </conditionalFormatting>
  <conditionalFormatting sqref="I3:I6">
    <cfRule type="cellIs" dxfId="2" priority="5" operator="equal">
      <formula>"Çox zəif"</formula>
    </cfRule>
  </conditionalFormatting>
  <conditionalFormatting sqref="I2:I6 I8 I14 I20 I26">
    <cfRule type="cellIs" dxfId="7" priority="6" operator="equal">
      <formula>"Kafi"</formula>
    </cfRule>
  </conditionalFormatting>
  <conditionalFormatting sqref="I3:I6">
    <cfRule type="cellIs" dxfId="3" priority="7" operator="equal">
      <formula>"-"</formula>
    </cfRule>
  </conditionalFormatting>
  <conditionalFormatting sqref="I3:I6">
    <cfRule type="cellIs" dxfId="4" priority="8" operator="equal">
      <formula>"Yaxşı"</formula>
    </cfRule>
  </conditionalFormatting>
  <conditionalFormatting sqref="I9:I12">
    <cfRule type="cellIs" dxfId="0" priority="9" operator="equal">
      <formula>"Zəif"</formula>
    </cfRule>
  </conditionalFormatting>
  <conditionalFormatting sqref="I9:I12">
    <cfRule type="cellIs" dxfId="1" priority="10" operator="equal">
      <formula>"Əla"</formula>
    </cfRule>
  </conditionalFormatting>
  <conditionalFormatting sqref="I9:I12">
    <cfRule type="cellIs" dxfId="2" priority="11" operator="equal">
      <formula>"Çox zəif"</formula>
    </cfRule>
  </conditionalFormatting>
  <conditionalFormatting sqref="I9:I12">
    <cfRule type="cellIs" dxfId="7" priority="12" operator="equal">
      <formula>"Kafi"</formula>
    </cfRule>
  </conditionalFormatting>
  <conditionalFormatting sqref="I9:I12">
    <cfRule type="cellIs" dxfId="3" priority="13" operator="equal">
      <formula>"-"</formula>
    </cfRule>
  </conditionalFormatting>
  <conditionalFormatting sqref="I9:I12">
    <cfRule type="cellIs" dxfId="4" priority="14" operator="equal">
      <formula>"Yaxşı"</formula>
    </cfRule>
  </conditionalFormatting>
  <conditionalFormatting sqref="I15:I18">
    <cfRule type="cellIs" dxfId="0" priority="15" operator="equal">
      <formula>"Zəif"</formula>
    </cfRule>
  </conditionalFormatting>
  <conditionalFormatting sqref="I15:I18">
    <cfRule type="cellIs" dxfId="1" priority="16" operator="equal">
      <formula>"Əla"</formula>
    </cfRule>
  </conditionalFormatting>
  <conditionalFormatting sqref="I15:I18">
    <cfRule type="cellIs" dxfId="2" priority="17" operator="equal">
      <formula>"Çox zəif"</formula>
    </cfRule>
  </conditionalFormatting>
  <conditionalFormatting sqref="I15:I18">
    <cfRule type="cellIs" dxfId="7" priority="18" operator="equal">
      <formula>"Kafi"</formula>
    </cfRule>
  </conditionalFormatting>
  <conditionalFormatting sqref="I15:I18">
    <cfRule type="cellIs" dxfId="3" priority="19" operator="equal">
      <formula>"-"</formula>
    </cfRule>
  </conditionalFormatting>
  <conditionalFormatting sqref="I15:I18">
    <cfRule type="cellIs" dxfId="4" priority="20" operator="equal">
      <formula>"Yaxşı"</formula>
    </cfRule>
  </conditionalFormatting>
  <conditionalFormatting sqref="I21:I24">
    <cfRule type="cellIs" dxfId="0" priority="21" operator="equal">
      <formula>"Zəif"</formula>
    </cfRule>
  </conditionalFormatting>
  <conditionalFormatting sqref="I21:I24">
    <cfRule type="cellIs" dxfId="1" priority="22" operator="equal">
      <formula>"Əla"</formula>
    </cfRule>
  </conditionalFormatting>
  <conditionalFormatting sqref="I21:I24">
    <cfRule type="cellIs" dxfId="2" priority="23" operator="equal">
      <formula>"Çox zəif"</formula>
    </cfRule>
  </conditionalFormatting>
  <conditionalFormatting sqref="I21:I24">
    <cfRule type="cellIs" dxfId="7" priority="24" operator="equal">
      <formula>"Kafi"</formula>
    </cfRule>
  </conditionalFormatting>
  <conditionalFormatting sqref="I21:I24">
    <cfRule type="cellIs" dxfId="3" priority="25" operator="equal">
      <formula>"-"</formula>
    </cfRule>
  </conditionalFormatting>
  <conditionalFormatting sqref="I21:I24">
    <cfRule type="cellIs" dxfId="4" priority="26" operator="equal">
      <formula>"Yaxşı"</formula>
    </cfRule>
  </conditionalFormatting>
  <conditionalFormatting sqref="I27:I30">
    <cfRule type="cellIs" dxfId="0" priority="27" operator="equal">
      <formula>"Zəif"</formula>
    </cfRule>
  </conditionalFormatting>
  <conditionalFormatting sqref="I27:I30">
    <cfRule type="cellIs" dxfId="1" priority="28" operator="equal">
      <formula>"Əla"</formula>
    </cfRule>
  </conditionalFormatting>
  <conditionalFormatting sqref="I27:I30">
    <cfRule type="cellIs" dxfId="2" priority="29" operator="equal">
      <formula>"Çox zəif"</formula>
    </cfRule>
  </conditionalFormatting>
  <conditionalFormatting sqref="I27:I30">
    <cfRule type="cellIs" dxfId="7" priority="30" operator="equal">
      <formula>"Kafi"</formula>
    </cfRule>
  </conditionalFormatting>
  <conditionalFormatting sqref="I27:I30">
    <cfRule type="cellIs" dxfId="3" priority="31" operator="equal">
      <formula>"-"</formula>
    </cfRule>
  </conditionalFormatting>
  <conditionalFormatting sqref="I27:I30">
    <cfRule type="cellIs" dxfId="4" priority="32" operator="equal">
      <formula>"Yaxşı"</formula>
    </cfRule>
  </conditionalFormatting>
  <printOptions/>
  <pageMargins bottom="0.75" footer="0.0" header="0.0" left="0.7" right="0.7" top="0.75"/>
  <pageSetup paperSize="9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63"/>
    <col customWidth="1" min="2" max="2" width="12.88"/>
    <col customWidth="1" min="3" max="3" width="11.13"/>
    <col customWidth="1" min="4" max="8" width="6.75"/>
    <col customWidth="1" min="9" max="9" width="11.13"/>
    <col customWidth="1" min="10" max="26" width="10.5"/>
  </cols>
  <sheetData>
    <row r="1" ht="14.25" customHeight="1">
      <c r="A1" s="106" t="s">
        <v>43</v>
      </c>
      <c r="B1" s="54" t="s">
        <v>53</v>
      </c>
      <c r="C1" s="55" t="s">
        <v>37</v>
      </c>
      <c r="D1" s="56">
        <v>5.0</v>
      </c>
      <c r="E1" s="56">
        <v>4.0</v>
      </c>
      <c r="F1" s="56">
        <v>3.0</v>
      </c>
      <c r="G1" s="56">
        <v>2.0</v>
      </c>
      <c r="H1" s="56">
        <v>1.0</v>
      </c>
      <c r="I1" s="57"/>
    </row>
    <row r="2" ht="14.25" customHeight="1">
      <c r="A2" s="62"/>
      <c r="B2" s="59" t="s">
        <v>46</v>
      </c>
      <c r="C2" s="60" t="s">
        <v>54</v>
      </c>
      <c r="D2" s="61" t="s">
        <v>55</v>
      </c>
      <c r="E2" s="34" t="s">
        <v>56</v>
      </c>
      <c r="F2" s="34" t="s">
        <v>57</v>
      </c>
      <c r="G2" s="34" t="s">
        <v>58</v>
      </c>
      <c r="H2" s="34" t="s">
        <v>59</v>
      </c>
      <c r="I2" s="29" t="s">
        <v>48</v>
      </c>
    </row>
    <row r="3" ht="14.25" customHeight="1">
      <c r="A3" s="62"/>
      <c r="B3" s="63" t="s">
        <v>49</v>
      </c>
      <c r="C3" s="34">
        <f>COUNTIFS('Məlumatların daxil edilməsi'!$F$3:$F$180,"TE",'Məlumatların daxil edilməsi'!$G$3:$G$180,"&lt;5")</f>
        <v>0</v>
      </c>
      <c r="D3" s="61" t="str">
        <f>IFERROR(COUNTIFS('Məlumatların daxil edilməsi'!$F$3:$F$180,"TE",'Məlumatların daxil edilməsi'!$G$3:$G$180,"&lt;5",'Məlumatların daxil edilməsi'!$K$3:$K$180,D$1)/$C3,"")</f>
        <v/>
      </c>
      <c r="E3" s="61" t="str">
        <f>IFERROR(COUNTIFS('Məlumatların daxil edilməsi'!$F$3:$F$180,"TE",'Məlumatların daxil edilməsi'!$G$3:$G$180,"&lt;5",'Məlumatların daxil edilməsi'!$K$3:$K$180,E$1)/$C3,"")</f>
        <v/>
      </c>
      <c r="F3" s="61" t="str">
        <f>IFERROR(COUNTIFS('Məlumatların daxil edilməsi'!$F$3:$F$180,"TE",'Məlumatların daxil edilməsi'!$G$3:$G$180,"&lt;5",'Məlumatların daxil edilməsi'!$K$3:$K$180,F$1)/$C3,"")</f>
        <v/>
      </c>
      <c r="G3" s="61" t="str">
        <f>IFERROR(COUNTIFS('Məlumatların daxil edilməsi'!$F$3:$F$180,"TE",'Məlumatların daxil edilməsi'!$G$3:$G$180,"&lt;5",'Məlumatların daxil edilməsi'!$K$3:$K$180,G$1)/$C3,"")</f>
        <v/>
      </c>
      <c r="H3" s="61" t="str">
        <f>IFERROR(COUNTIFS('Məlumatların daxil edilməsi'!$F$3:$F$180,"TE",'Məlumatların daxil edilməsi'!$G$3:$G$180,"&lt;5",'Məlumatların daxil edilməsi'!$K$3:$K$180,H$1)/$C3,"")</f>
        <v/>
      </c>
      <c r="I3" s="46" t="str">
        <f t="array" ref="I3">IFS(SUM(D3:H3)=0,"-",AND(D3&gt;=0.7,H3=0),"Əla",AND(SUM(D3:E3)&gt;0.5,SUM(G3:H3)&lt;=0.2,H3&lt;=0.1),"Yaxşı",AND(SUM(D3:F3)&gt;0.5,H3&lt;=0.3),"Kafi",H3&lt;0.5,"Zəif",H3&gt;=0.5,"Çox zəif")</f>
        <v>-</v>
      </c>
    </row>
    <row r="4" ht="14.25" customHeight="1">
      <c r="A4" s="62"/>
      <c r="B4" s="63" t="s">
        <v>89</v>
      </c>
      <c r="C4" s="34">
        <f>COUNTIFS('Məlumatların daxil edilməsi'!$F$3:$F$180,"TE",'Məlumatların daxil edilməsi'!$G$3:$G$180,"&gt;4",'Məlumatların daxil edilməsi'!$G$3:$G$180,"&lt;10")</f>
        <v>0</v>
      </c>
      <c r="D4" s="61" t="str">
        <f>IFERROR(COUNTIFS('Məlumatların daxil edilməsi'!$F$3:$F$180,"TE",'Məlumatların daxil edilməsi'!$G$3:$G$180,"&gt;4",'Məlumatların daxil edilməsi'!$G$3:$G$180,"&lt;10",'Məlumatların daxil edilməsi'!$K$3:$K$180,D$1)/$C4,"")</f>
        <v/>
      </c>
      <c r="E4" s="61" t="str">
        <f>IFERROR(COUNTIFS('Məlumatların daxil edilməsi'!$F$3:$F$180,"TE",'Məlumatların daxil edilməsi'!$G$3:$G$180,"&gt;4",'Məlumatların daxil edilməsi'!$G$3:$G$180,"&lt;10",'Məlumatların daxil edilməsi'!$K$3:$K$180,E$1)/$C4,"")</f>
        <v/>
      </c>
      <c r="F4" s="61" t="str">
        <f>IFERROR(COUNTIFS('Məlumatların daxil edilməsi'!$F$3:$F$180,"TE",'Məlumatların daxil edilməsi'!$G$3:$G$180,"&gt;4",'Məlumatların daxil edilməsi'!$G$3:$G$180,"&lt;10",'Məlumatların daxil edilməsi'!$K$3:$K$180,F$1)/$C4,"")</f>
        <v/>
      </c>
      <c r="G4" s="61" t="str">
        <f>IFERROR(COUNTIFS('Məlumatların daxil edilməsi'!$F$3:$F$180,"TE",'Məlumatların daxil edilməsi'!$G$3:$G$180,"&gt;4",'Məlumatların daxil edilməsi'!$G$3:$G$180,"&lt;10",'Məlumatların daxil edilməsi'!$K$3:$K$180,G$1)/$C4,"")</f>
        <v/>
      </c>
      <c r="H4" s="61" t="str">
        <f>IFERROR(COUNTIFS('Məlumatların daxil edilməsi'!$F$3:$F$180,"TE",'Məlumatların daxil edilməsi'!$G$3:$G$180,"&gt;4",'Məlumatların daxil edilməsi'!$G$3:$G$180,"&lt;10",'Məlumatların daxil edilməsi'!$K$3:$K$180,H$1)/$C4,"")</f>
        <v/>
      </c>
      <c r="I4" s="46" t="str">
        <f t="array" ref="I4">IFS(SUM(D4:H4)=0,"-",AND(D4&gt;=0.7,H4=0),"Əla",AND(SUM(D4:E4)&gt;0.5,SUM(G4:H4)&lt;=0.2,H4&lt;=0.1),"Yaxşı",AND(SUM(D4:F4)&gt;0.5,H4&lt;=0.3),"Kafi",H4&lt;0.5,"Zəif",H4&gt;=0.5,"Çox zəif")</f>
        <v>-</v>
      </c>
    </row>
    <row r="5" ht="14.25" customHeight="1">
      <c r="A5" s="62"/>
      <c r="B5" s="63" t="s">
        <v>90</v>
      </c>
      <c r="C5" s="34">
        <f>COUNTIFS('Məlumatların daxil edilməsi'!$F$3:$F$180,"TE",'Məlumatların daxil edilməsi'!$G$3:$G$180,"&gt;9")</f>
        <v>0</v>
      </c>
      <c r="D5" s="61" t="str">
        <f>IFERROR(COUNTIFS('Məlumatların daxil edilməsi'!$F$3:$F$180,"TE",'Məlumatların daxil edilməsi'!$G$3:$G$180,"&gt;9",'Məlumatların daxil edilməsi'!$K$3:$K$180,D$1)/$C5,"")</f>
        <v/>
      </c>
      <c r="E5" s="61" t="str">
        <f>IFERROR(COUNTIFS('Məlumatların daxil edilməsi'!$F$3:$F$180,"TE",'Məlumatların daxil edilməsi'!$G$3:$G$180,"&gt;9",'Məlumatların daxil edilməsi'!$K$3:$K$180,E$1)/$C5,"")</f>
        <v/>
      </c>
      <c r="F5" s="61" t="str">
        <f>IFERROR(COUNTIFS('Məlumatların daxil edilməsi'!$F$3:$F$180,"TE",'Məlumatların daxil edilməsi'!$G$3:$G$180,"&gt;9",'Məlumatların daxil edilməsi'!$K$3:$K$180,F$1)/$C5,"")</f>
        <v/>
      </c>
      <c r="G5" s="61" t="str">
        <f>IFERROR(COUNTIFS('Məlumatların daxil edilməsi'!$F$3:$F$180,"TE",'Məlumatların daxil edilməsi'!$G$3:$G$180,"&gt;9",'Məlumatların daxil edilməsi'!$K$3:$K$180,G$1)/$C5,"")</f>
        <v/>
      </c>
      <c r="H5" s="61" t="str">
        <f>IFERROR(COUNTIFS('Məlumatların daxil edilməsi'!$F$3:$F$180,"TE",'Məlumatların daxil edilməsi'!$G$3:$G$180,"&gt;9",'Məlumatların daxil edilməsi'!$K$3:$K$180,H$1)/$C5,"")</f>
        <v/>
      </c>
      <c r="I5" s="46" t="str">
        <f t="array" ref="I5">IFS(SUM(D5:H5)=0,"-",AND(D5&gt;=0.7,H5=0),"Əla",AND(SUM(D5:E5)&gt;0.5,SUM(G5:H5)&lt;=0.2,H5&lt;=0.1),"Yaxşı",AND(SUM(D5:F5)&gt;0.5,H5&lt;=0.3),"Kafi",H5&lt;0.5,"Zəif",H5&gt;=0.5,"Çox zəif")</f>
        <v>-</v>
      </c>
    </row>
    <row r="6" ht="14.25" customHeight="1">
      <c r="A6" s="64"/>
      <c r="B6" s="65" t="s">
        <v>45</v>
      </c>
      <c r="C6" s="48">
        <f>SUM(C3:C5)</f>
        <v>0</v>
      </c>
      <c r="D6" s="66" t="str">
        <f>IFERROR(COUNTIFS('Məlumatların daxil edilməsi'!$F$3:$F$180,"TE",'Məlumatların daxil edilməsi'!$K$3:$K$180,D$1)/$C6,"")</f>
        <v/>
      </c>
      <c r="E6" s="66" t="str">
        <f>IFERROR(COUNTIFS('Məlumatların daxil edilməsi'!$F$3:$F$180,"TE",'Məlumatların daxil edilməsi'!$K$3:$K$180,E$1)/$C6,"")</f>
        <v/>
      </c>
      <c r="F6" s="66" t="str">
        <f>IFERROR(COUNTIFS('Məlumatların daxil edilməsi'!$F$3:$F$180,"TE",'Məlumatların daxil edilməsi'!$K$3:$K$180,F$1)/$C6,"")</f>
        <v/>
      </c>
      <c r="G6" s="66" t="str">
        <f>IFERROR(COUNTIFS('Məlumatların daxil edilməsi'!$F$3:$F$180,"TE",'Məlumatların daxil edilməsi'!$K$3:$K$180,G$1)/$C6,"")</f>
        <v/>
      </c>
      <c r="H6" s="66" t="str">
        <f>IFERROR(COUNTIFS('Məlumatların daxil edilməsi'!$F$3:$F$180,"TE",'Məlumatların daxil edilməsi'!$K$3:$K$180,H$1)/$C6,"")</f>
        <v/>
      </c>
      <c r="I6" s="46" t="str">
        <f t="array" ref="I6">IFS(SUM(D6:H6)=0,"-",AND(D6&gt;=0.7,H6=0),"Əla",AND(SUM(D6:E6)&gt;0.5,SUM(G6:H6)&lt;=0.2,H6&lt;=0.1),"Yaxşı",AND(SUM(D6:F6)&gt;0.5,H6&lt;=0.3),"Kafi",H6&lt;0.5,"Zəif",H6&gt;=0.5,"Çox zəif")</f>
        <v>-</v>
      </c>
    </row>
    <row r="7" ht="14.25" customHeight="1">
      <c r="A7" s="106" t="s">
        <v>43</v>
      </c>
      <c r="B7" s="80" t="s">
        <v>82</v>
      </c>
      <c r="C7" s="55" t="s">
        <v>52</v>
      </c>
      <c r="D7" s="69"/>
      <c r="E7" s="69"/>
      <c r="F7" s="69"/>
      <c r="G7" s="69"/>
      <c r="H7" s="69"/>
      <c r="I7" s="70"/>
    </row>
    <row r="8" ht="14.25" customHeight="1">
      <c r="A8" s="62"/>
      <c r="B8" s="59" t="s">
        <v>46</v>
      </c>
      <c r="C8" s="60" t="s">
        <v>54</v>
      </c>
      <c r="D8" s="61" t="s">
        <v>55</v>
      </c>
      <c r="E8" s="34" t="s">
        <v>56</v>
      </c>
      <c r="F8" s="34" t="s">
        <v>57</v>
      </c>
      <c r="G8" s="34" t="s">
        <v>58</v>
      </c>
      <c r="H8" s="34" t="s">
        <v>59</v>
      </c>
      <c r="I8" s="29" t="s">
        <v>48</v>
      </c>
    </row>
    <row r="9" ht="14.25" customHeight="1">
      <c r="A9" s="62"/>
      <c r="B9" s="59" t="s">
        <v>91</v>
      </c>
      <c r="C9" s="34">
        <f>COUNTIFS('Məlumatların daxil edilməsi'!$F$3:$F$180,"TE",'Məlumatların daxil edilməsi'!$G$3:$G$180,"&lt;5")</f>
        <v>0</v>
      </c>
      <c r="D9" s="61" t="str">
        <f>IFERROR(COUNTIFS('Məlumatların daxil edilməsi'!$F$3:$F$180,"TE",'Məlumatların daxil edilməsi'!$G$3:$G$180,"&lt;5",'Məlumatların daxil edilməsi'!$L$3:$L$180,D$1)/$C9,"")</f>
        <v/>
      </c>
      <c r="E9" s="61" t="str">
        <f>IFERROR(COUNTIFS('Məlumatların daxil edilməsi'!$F$3:$F$180,"TE",'Məlumatların daxil edilməsi'!$G$3:$G$180,"&lt;5",'Məlumatların daxil edilməsi'!$L$3:$L$180,E$1)/$C9,"")</f>
        <v/>
      </c>
      <c r="F9" s="61" t="str">
        <f>IFERROR(COUNTIFS('Məlumatların daxil edilməsi'!$F$3:$F$180,"TE",'Məlumatların daxil edilməsi'!$G$3:$G$180,"&lt;5",'Məlumatların daxil edilməsi'!$L$3:$L$180,F$1)/$C9,"")</f>
        <v/>
      </c>
      <c r="G9" s="61" t="str">
        <f>IFERROR(COUNTIFS('Məlumatların daxil edilməsi'!$F$3:$F$180,"TE",'Məlumatların daxil edilməsi'!$G$3:$G$180,"&lt;5",'Məlumatların daxil edilməsi'!$L$3:$L$180,G$1)/$C9,"")</f>
        <v/>
      </c>
      <c r="H9" s="61" t="str">
        <f>IFERROR(COUNTIFS('Məlumatların daxil edilməsi'!$F$3:$F$180,"TE",'Məlumatların daxil edilməsi'!$G$3:$G$180,"&lt;5",'Məlumatların daxil edilməsi'!$L$3:$L$180,H$1)/$C9,"")</f>
        <v/>
      </c>
      <c r="I9" s="46" t="str">
        <f t="array" ref="I9">IFS(SUM(D9:H9)=0,"-",AND(D9&gt;=0.7,H9=0),"Əla",AND(SUM(D9:E9)&gt;0.5,SUM(G9:H9)&lt;=0.2,H9&lt;=0.1),"Yaxşı",AND(SUM(D9:F9)&gt;0.5,H9&lt;=0.3),"Kafi",H9&lt;0.5,"Zəif",H9&gt;=0.5,"Çox zəif")</f>
        <v>-</v>
      </c>
    </row>
    <row r="10" ht="14.25" customHeight="1">
      <c r="A10" s="62"/>
      <c r="B10" s="59" t="s">
        <v>89</v>
      </c>
      <c r="C10" s="34">
        <f>COUNTIFS('Məlumatların daxil edilməsi'!$F$3:$F$180,"TE",'Məlumatların daxil edilməsi'!$G$3:$G$180,"&gt;4",'Məlumatların daxil edilməsi'!$G$3:$G$180,"&lt;10")</f>
        <v>0</v>
      </c>
      <c r="D10" s="61" t="str">
        <f>IFERROR(COUNTIFS('Məlumatların daxil edilməsi'!$F$3:$F$180,"TE",'Məlumatların daxil edilməsi'!$G$3:$G$180,"&gt;4",'Məlumatların daxil edilməsi'!$G$3:$G$180,"&lt;10",'Məlumatların daxil edilməsi'!$L$3:$L$180,D$1)/$C10,"")</f>
        <v/>
      </c>
      <c r="E10" s="61" t="str">
        <f>IFERROR(COUNTIFS('Məlumatların daxil edilməsi'!$F$3:$F$180,"TE",'Məlumatların daxil edilməsi'!$G$3:$G$180,"&gt;4",'Məlumatların daxil edilməsi'!$G$3:$G$180,"&lt;10",'Məlumatların daxil edilməsi'!$L$3:$L$180,E$1)/$C10,"")</f>
        <v/>
      </c>
      <c r="F10" s="61" t="str">
        <f>IFERROR(COUNTIFS('Məlumatların daxil edilməsi'!$F$3:$F$180,"TE",'Məlumatların daxil edilməsi'!$G$3:$G$180,"&gt;4",'Məlumatların daxil edilməsi'!$G$3:$G$180,"&lt;10",'Məlumatların daxil edilməsi'!$L$3:$L$180,F$1)/$C10,"")</f>
        <v/>
      </c>
      <c r="G10" s="61" t="str">
        <f>IFERROR(COUNTIFS('Məlumatların daxil edilməsi'!$F$3:$F$180,"TE",'Məlumatların daxil edilməsi'!$G$3:$G$180,"&gt;4",'Məlumatların daxil edilməsi'!$G$3:$G$180,"&lt;10",'Məlumatların daxil edilməsi'!$L$3:$L$180,G$1)/$C10,"")</f>
        <v/>
      </c>
      <c r="H10" s="61" t="str">
        <f>IFERROR(COUNTIFS('Məlumatların daxil edilməsi'!$F$3:$F$180,"TE",'Məlumatların daxil edilməsi'!$G$3:$G$180,"&gt;4",'Məlumatların daxil edilməsi'!$G$3:$G$180,"&lt;10",'Məlumatların daxil edilməsi'!$L$3:$L$180,H$1)/$C10,"")</f>
        <v/>
      </c>
      <c r="I10" s="46" t="str">
        <f t="array" ref="I10">IFS(SUM(D10:H10)=0,"-",AND(D10&gt;=0.7,H10=0),"Əla",AND(SUM(D10:E10)&gt;0.5,SUM(G10:H10)&lt;=0.2,H10&lt;=0.1),"Yaxşı",AND(SUM(D10:F10)&gt;0.5,H10&lt;=0.3),"Kafi",H10&lt;0.5,"Zəif",H10&gt;=0.5,"Çox zəif")</f>
        <v>-</v>
      </c>
    </row>
    <row r="11" ht="14.25" customHeight="1">
      <c r="A11" s="62"/>
      <c r="B11" s="59" t="s">
        <v>90</v>
      </c>
      <c r="C11" s="34">
        <f>COUNTIFS('Məlumatların daxil edilməsi'!$F$3:$F$180,"TE",'Məlumatların daxil edilməsi'!$G$3:$G$180,"&gt;9")</f>
        <v>0</v>
      </c>
      <c r="D11" s="61" t="str">
        <f>IFERROR(COUNTIFS('Məlumatların daxil edilməsi'!$F$3:$F$180,"TE",'Məlumatların daxil edilməsi'!$G$3:$G$180,"&gt;9",'Məlumatların daxil edilməsi'!$L$3:$L$180,D$1)/$C11,"")</f>
        <v/>
      </c>
      <c r="E11" s="61" t="str">
        <f>IFERROR(COUNTIFS('Məlumatların daxil edilməsi'!$F$3:$F$180,"TE",'Məlumatların daxil edilməsi'!$G$3:$G$180,"&gt;9",'Məlumatların daxil edilməsi'!$L$3:$L$180,E$1)/$C11,"")</f>
        <v/>
      </c>
      <c r="F11" s="61" t="str">
        <f>IFERROR(COUNTIFS('Məlumatların daxil edilməsi'!$F$3:$F$180,"TE",'Məlumatların daxil edilməsi'!$G$3:$G$180,"&gt;9",'Məlumatların daxil edilməsi'!$L$3:$L$180,F$1)/$C11,"")</f>
        <v/>
      </c>
      <c r="G11" s="61" t="str">
        <f>IFERROR(COUNTIFS('Məlumatların daxil edilməsi'!$F$3:$F$180,"TE",'Məlumatların daxil edilməsi'!$G$3:$G$180,"&gt;9",'Məlumatların daxil edilməsi'!$L$3:$L$180,G$1)/$C11,"")</f>
        <v/>
      </c>
      <c r="H11" s="61" t="str">
        <f>IFERROR(COUNTIFS('Məlumatların daxil edilməsi'!$F$3:$F$180,"TE",'Məlumatların daxil edilməsi'!$G$3:$G$180,"&gt;9",'Məlumatların daxil edilməsi'!$L$3:$L$180,H$1)/$C11,"")</f>
        <v/>
      </c>
      <c r="I11" s="46" t="str">
        <f t="array" ref="I11">IFS(SUM(D11:H11)=0,"-",AND(D11&gt;=0.7,H11=0),"Əla",AND(SUM(D11:E11)&gt;0.5,SUM(G11:H11)&lt;=0.2,H11&lt;=0.1),"Yaxşı",AND(SUM(D11:F11)&gt;0.5,H11&lt;=0.3),"Kafi",H11&lt;0.5,"Zəif",H11&gt;=0.5,"Çox zəif")</f>
        <v>-</v>
      </c>
    </row>
    <row r="12" ht="14.25" customHeight="1">
      <c r="A12" s="64"/>
      <c r="B12" s="107" t="s">
        <v>92</v>
      </c>
      <c r="C12" s="48">
        <f>SUM(C9:C11)</f>
        <v>0</v>
      </c>
      <c r="D12" s="66" t="str">
        <f>IFERROR(COUNTIFS('Məlumatların daxil edilməsi'!$F$3:$F$180,"TE",'Məlumatların daxil edilməsi'!$L$3:$L$180,D$1)/$C12,"")</f>
        <v/>
      </c>
      <c r="E12" s="66" t="str">
        <f>IFERROR(COUNTIFS('Məlumatların daxil edilməsi'!$F$3:$F$180,"TE",'Məlumatların daxil edilməsi'!$L$3:$L$180,E$1)/$C12,"")</f>
        <v/>
      </c>
      <c r="F12" s="66" t="str">
        <f>IFERROR(COUNTIFS('Məlumatların daxil edilməsi'!$F$3:$F$180,"TE",'Məlumatların daxil edilməsi'!$L$3:$L$180,F$1)/$C12,"")</f>
        <v/>
      </c>
      <c r="G12" s="66" t="str">
        <f>IFERROR(COUNTIFS('Məlumatların daxil edilməsi'!$F$3:$F$180,"TE",'Məlumatların daxil edilməsi'!$L$3:$L$180,G$1)/$C12,"")</f>
        <v/>
      </c>
      <c r="H12" s="66" t="str">
        <f>IFERROR(COUNTIFS('Məlumatların daxil edilməsi'!$F$3:$F$180,"TE",'Məlumatların daxil edilməsi'!$L$3:$L$180,H$1)/$C12,"")</f>
        <v/>
      </c>
      <c r="I12" s="46" t="str">
        <f t="array" ref="I12">IFS(SUM(D12:H12)=0,"-",AND(D12&gt;=0.7,H12=0),"Əla",AND(SUM(D12:E12)&gt;0.5,SUM(G12:H12)&lt;=0.2,H12&lt;=0.1),"Yaxşı",AND(SUM(D12:F12)&gt;0.5,H12&lt;=0.3),"Kafi",H12&lt;0.5,"Zəif",H12&gt;=0.5,"Çox zəif")</f>
        <v>-</v>
      </c>
    </row>
    <row r="13" ht="14.25" customHeight="1">
      <c r="A13" s="106" t="s">
        <v>43</v>
      </c>
      <c r="B13" s="80" t="s">
        <v>85</v>
      </c>
      <c r="C13" s="55">
        <v>1.3</v>
      </c>
      <c r="D13" s="69"/>
      <c r="E13" s="69"/>
      <c r="F13" s="69"/>
      <c r="G13" s="69"/>
      <c r="H13" s="69"/>
      <c r="I13" s="70"/>
    </row>
    <row r="14" ht="14.25" customHeight="1">
      <c r="A14" s="62"/>
      <c r="B14" s="59" t="s">
        <v>46</v>
      </c>
      <c r="C14" s="60" t="s">
        <v>54</v>
      </c>
      <c r="D14" s="61" t="s">
        <v>55</v>
      </c>
      <c r="E14" s="34" t="s">
        <v>56</v>
      </c>
      <c r="F14" s="34" t="s">
        <v>57</v>
      </c>
      <c r="G14" s="34" t="s">
        <v>58</v>
      </c>
      <c r="H14" s="34" t="s">
        <v>59</v>
      </c>
      <c r="I14" s="29" t="s">
        <v>48</v>
      </c>
    </row>
    <row r="15" ht="14.25" customHeight="1">
      <c r="A15" s="62"/>
      <c r="B15" s="59" t="s">
        <v>91</v>
      </c>
      <c r="C15" s="34">
        <f>COUNTIFS('Məlumatların daxil edilməsi'!$F$3:$F$180,"TE",'Məlumatların daxil edilməsi'!$G$3:$G$180,"&lt;5")</f>
        <v>0</v>
      </c>
      <c r="D15" s="61" t="str">
        <f>IFERROR(COUNTIFS('Məlumatların daxil edilməsi'!$F$3:$F$180,"TE",'Məlumatların daxil edilməsi'!$G$3:$G$180,"&lt;5",'Məlumatların daxil edilməsi'!$M$3:$M$180,D$1)/$C15,"")</f>
        <v/>
      </c>
      <c r="E15" s="61" t="str">
        <f>IFERROR(COUNTIFS('Məlumatların daxil edilməsi'!$F$3:$F$180,"TE",'Məlumatların daxil edilməsi'!$G$3:$G$180,"&lt;5",'Məlumatların daxil edilməsi'!$M$3:$M$180,E$1)/$C15,"")</f>
        <v/>
      </c>
      <c r="F15" s="61" t="str">
        <f>IFERROR(COUNTIFS('Məlumatların daxil edilməsi'!$F$3:$F$180,"TE",'Məlumatların daxil edilməsi'!$G$3:$G$180,"&lt;5",'Məlumatların daxil edilməsi'!$M$3:$M$180,F$1)/$C15,"")</f>
        <v/>
      </c>
      <c r="G15" s="61" t="str">
        <f>IFERROR(COUNTIFS('Məlumatların daxil edilməsi'!$F$3:$F$180,"TE",'Məlumatların daxil edilməsi'!$G$3:$G$180,"&lt;5",'Məlumatların daxil edilməsi'!$M$3:$M$180,G$1)/$C15,"")</f>
        <v/>
      </c>
      <c r="H15" s="61" t="str">
        <f>IFERROR(COUNTIFS('Məlumatların daxil edilməsi'!$F$3:$F$180,"TE",'Məlumatların daxil edilməsi'!$G$3:$G$180,"&lt;5",'Məlumatların daxil edilməsi'!$M$3:$M$180,H$1)/$C15,"")</f>
        <v/>
      </c>
      <c r="I15" s="46" t="str">
        <f t="array" ref="I15">IFS(SUM(D15:H15)=0,"-",AND(D15&gt;=0.7,H15=0),"Əla",AND(SUM(D15:E15)&gt;0.5,SUM(G15:H15)&lt;=0.2,H15&lt;=0.1),"Yaxşı",AND(SUM(D15:F15)&gt;0.5,H15&lt;=0.3),"Kafi",H15&lt;0.5,"Zəif",H15&gt;=0.5,"Çox zəif")</f>
        <v>-</v>
      </c>
    </row>
    <row r="16" ht="14.25" customHeight="1">
      <c r="A16" s="62"/>
      <c r="B16" s="59" t="s">
        <v>89</v>
      </c>
      <c r="C16" s="34">
        <f>COUNTIFS('Məlumatların daxil edilməsi'!$F$3:$F$180,"TE",'Məlumatların daxil edilməsi'!$G$3:$G$180,"&gt;4",'Məlumatların daxil edilməsi'!$G$3:$G$180,"&lt;10")</f>
        <v>0</v>
      </c>
      <c r="D16" s="61" t="str">
        <f>IFERROR(COUNTIFS('Məlumatların daxil edilməsi'!$F$3:$F$180,"TE",'Məlumatların daxil edilməsi'!$G$3:$G$180,"&gt;4",'Məlumatların daxil edilməsi'!$G$3:$G$180,"&lt;10",'Məlumatların daxil edilməsi'!$M$3:$M$180,D$1)/$C16,"")</f>
        <v/>
      </c>
      <c r="E16" s="61" t="str">
        <f>IFERROR(COUNTIFS('Məlumatların daxil edilməsi'!$F$3:$F$180,"TE",'Məlumatların daxil edilməsi'!$G$3:$G$180,"&gt;4",'Məlumatların daxil edilməsi'!$G$3:$G$180,"&lt;10",'Məlumatların daxil edilməsi'!$M$3:$M$180,E$1)/$C16,"")</f>
        <v/>
      </c>
      <c r="F16" s="61" t="str">
        <f>IFERROR(COUNTIFS('Məlumatların daxil edilməsi'!$F$3:$F$180,"TE",'Məlumatların daxil edilməsi'!$G$3:$G$180,"&gt;4",'Məlumatların daxil edilməsi'!$G$3:$G$180,"&lt;10",'Məlumatların daxil edilməsi'!$M$3:$M$180,F$1)/$C16,"")</f>
        <v/>
      </c>
      <c r="G16" s="61" t="str">
        <f>IFERROR(COUNTIFS('Məlumatların daxil edilməsi'!$F$3:$F$180,"TE",'Məlumatların daxil edilməsi'!$G$3:$G$180,"&gt;4",'Məlumatların daxil edilməsi'!$G$3:$G$180,"&lt;10",'Məlumatların daxil edilməsi'!$M$3:$M$180,G$1)/$C16,"")</f>
        <v/>
      </c>
      <c r="H16" s="61" t="str">
        <f>IFERROR(COUNTIFS('Məlumatların daxil edilməsi'!$F$3:$F$180,"TE",'Məlumatların daxil edilməsi'!$G$3:$G$180,"&gt;4",'Məlumatların daxil edilməsi'!$G$3:$G$180,"&lt;10",'Məlumatların daxil edilməsi'!$M$3:$M$180,H$1)/$C16,"")</f>
        <v/>
      </c>
      <c r="I16" s="46" t="str">
        <f t="array" ref="I16">IFS(SUM(D16:H16)=0,"-",AND(D16&gt;=0.7,H16=0),"Əla",AND(SUM(D16:E16)&gt;0.5,SUM(G16:H16)&lt;=0.2,H16&lt;=0.1),"Yaxşı",AND(SUM(D16:F16)&gt;0.5,H16&lt;=0.3),"Kafi",H16&lt;0.5,"Zəif",H16&gt;=0.5,"Çox zəif")</f>
        <v>-</v>
      </c>
    </row>
    <row r="17" ht="14.25" customHeight="1">
      <c r="A17" s="62"/>
      <c r="B17" s="59" t="s">
        <v>90</v>
      </c>
      <c r="C17" s="34">
        <f>COUNTIFS('Məlumatların daxil edilməsi'!$F$3:$F$180,"TE",'Məlumatların daxil edilməsi'!$G$3:$G$180,"&gt;9")</f>
        <v>0</v>
      </c>
      <c r="D17" s="61" t="str">
        <f>IFERROR(COUNTIFS('Məlumatların daxil edilməsi'!$F$3:$F$180,"TE",'Məlumatların daxil edilməsi'!$G$3:$G$180,"&gt;9",'Məlumatların daxil edilməsi'!$M$3:$M$180,D$1)/$C17,"")</f>
        <v/>
      </c>
      <c r="E17" s="61" t="str">
        <f>IFERROR(COUNTIFS('Məlumatların daxil edilməsi'!$F$3:$F$180,"TE",'Məlumatların daxil edilməsi'!$G$3:$G$180,"&gt;9",'Məlumatların daxil edilməsi'!$M$3:$M$180,E$1)/$C17,"")</f>
        <v/>
      </c>
      <c r="F17" s="61" t="str">
        <f>IFERROR(COUNTIFS('Məlumatların daxil edilməsi'!$F$3:$F$180,"TE",'Məlumatların daxil edilməsi'!$G$3:$G$180,"&gt;9",'Məlumatların daxil edilməsi'!$M$3:$M$180,F$1)/$C17,"")</f>
        <v/>
      </c>
      <c r="G17" s="61" t="str">
        <f>IFERROR(COUNTIFS('Məlumatların daxil edilməsi'!$F$3:$F$180,"TE",'Məlumatların daxil edilməsi'!$G$3:$G$180,"&gt;9",'Məlumatların daxil edilməsi'!$M$3:$M$180,G$1)/$C17,"")</f>
        <v/>
      </c>
      <c r="H17" s="61" t="str">
        <f>IFERROR(COUNTIFS('Məlumatların daxil edilməsi'!$F$3:$F$180,"TE",'Məlumatların daxil edilməsi'!$G$3:$G$180,"&gt;9",'Məlumatların daxil edilməsi'!$M$3:$M$180,H$1)/$C17,"")</f>
        <v/>
      </c>
      <c r="I17" s="46" t="str">
        <f t="array" ref="I17">IFS(SUM(D17:H17)=0,"-",AND(D17&gt;=0.7,H17=0),"Əla",AND(SUM(D17:E17)&gt;0.5,SUM(G17:H17)&lt;=0.2,H17&lt;=0.1),"Yaxşı",AND(SUM(D17:F17)&gt;0.5,H17&lt;=0.3),"Kafi",H17&lt;0.5,"Zəif",H17&gt;=0.5,"Çox zəif")</f>
        <v>-</v>
      </c>
    </row>
    <row r="18" ht="14.25" customHeight="1">
      <c r="A18" s="64"/>
      <c r="B18" s="107" t="s">
        <v>92</v>
      </c>
      <c r="C18" s="48">
        <f>SUM(C15:C17)</f>
        <v>0</v>
      </c>
      <c r="D18" s="66" t="str">
        <f>IFERROR(COUNTIFS('Məlumatların daxil edilməsi'!$F$3:$F$180,"TE",'Məlumatların daxil edilməsi'!$M$3:$M$180,D$1)/$C18,"")</f>
        <v/>
      </c>
      <c r="E18" s="66" t="str">
        <f>IFERROR(COUNTIFS('Məlumatların daxil edilməsi'!$F$3:$F$180,"TE",'Məlumatların daxil edilməsi'!$M$3:$M$180,E$1)/$C18,"")</f>
        <v/>
      </c>
      <c r="F18" s="66" t="str">
        <f>IFERROR(COUNTIFS('Məlumatların daxil edilməsi'!$F$3:$F$180,"TE",'Məlumatların daxil edilməsi'!$M$3:$M$180,F$1)/$C18,"")</f>
        <v/>
      </c>
      <c r="G18" s="66" t="str">
        <f>IFERROR(COUNTIFS('Məlumatların daxil edilməsi'!$F$3:$F$180,"TE",'Məlumatların daxil edilməsi'!$M$3:$M$180,G$1)/$C18,"")</f>
        <v/>
      </c>
      <c r="H18" s="66" t="str">
        <f>IFERROR(COUNTIFS('Məlumatların daxil edilməsi'!$F$3:$F$180,"TE",'Məlumatların daxil edilməsi'!$M$3:$M$180,H$1)/$C18,"")</f>
        <v/>
      </c>
      <c r="I18" s="46" t="str">
        <f t="array" ref="I18">IFS(SUM(D18:H18)=0,"-",AND(D18&gt;=0.7,H18=0),"Əla",AND(SUM(D18:E18)&gt;0.5,SUM(G18:H18)&lt;=0.2,H18&lt;=0.1),"Yaxşı",AND(SUM(D18:F18)&gt;0.5,H18&lt;=0.3),"Kafi",H18&lt;0.5,"Zəif",H18&gt;=0.5,"Çox zəif")</f>
        <v>-</v>
      </c>
    </row>
    <row r="19" ht="14.25" customHeight="1">
      <c r="A19" s="106" t="s">
        <v>43</v>
      </c>
      <c r="B19" s="80" t="s">
        <v>86</v>
      </c>
      <c r="C19" s="55">
        <v>2.1</v>
      </c>
      <c r="D19" s="69"/>
      <c r="E19" s="69"/>
      <c r="F19" s="69"/>
      <c r="G19" s="69"/>
      <c r="H19" s="69"/>
      <c r="I19" s="70"/>
    </row>
    <row r="20" ht="14.25" customHeight="1">
      <c r="A20" s="62"/>
      <c r="B20" s="59" t="s">
        <v>46</v>
      </c>
      <c r="C20" s="60" t="s">
        <v>54</v>
      </c>
      <c r="D20" s="61" t="s">
        <v>55</v>
      </c>
      <c r="E20" s="34" t="s">
        <v>56</v>
      </c>
      <c r="F20" s="34" t="s">
        <v>57</v>
      </c>
      <c r="G20" s="34" t="s">
        <v>58</v>
      </c>
      <c r="H20" s="34" t="s">
        <v>59</v>
      </c>
      <c r="I20" s="29" t="s">
        <v>48</v>
      </c>
    </row>
    <row r="21" ht="14.25" customHeight="1">
      <c r="A21" s="62"/>
      <c r="B21" s="59" t="s">
        <v>91</v>
      </c>
      <c r="C21" s="34">
        <f>COUNTIFS('Məlumatların daxil edilməsi'!$F$3:$F$180,"TE",'Məlumatların daxil edilməsi'!$G$3:$G$180,"&lt;5")</f>
        <v>0</v>
      </c>
      <c r="D21" s="61" t="str">
        <f>IFERROR(COUNTIFS('Məlumatların daxil edilməsi'!$F$3:$F$180,"TE",'Məlumatların daxil edilməsi'!$G$3:$G$180,"&lt;5",'Məlumatların daxil edilməsi'!$N$3:$N$180,D$1)/$C21,"")</f>
        <v/>
      </c>
      <c r="E21" s="61" t="str">
        <f>IFERROR(COUNTIFS('Məlumatların daxil edilməsi'!$F$3:$F$180,"TE",'Məlumatların daxil edilməsi'!$G$3:$G$180,"&lt;5",'Məlumatların daxil edilməsi'!$N$3:$N$180,E$1)/$C21,"")</f>
        <v/>
      </c>
      <c r="F21" s="61" t="str">
        <f>IFERROR(COUNTIFS('Məlumatların daxil edilməsi'!$F$3:$F$180,"TE",'Məlumatların daxil edilməsi'!$G$3:$G$180,"&lt;5",'Məlumatların daxil edilməsi'!$N$3:$N$180,F$1)/$C21,"")</f>
        <v/>
      </c>
      <c r="G21" s="61" t="str">
        <f>IFERROR(COUNTIFS('Məlumatların daxil edilməsi'!$F$3:$F$180,"TE",'Məlumatların daxil edilməsi'!$G$3:$G$180,"&lt;5",'Məlumatların daxil edilməsi'!$N$3:$N$180,G$1)/$C21,"")</f>
        <v/>
      </c>
      <c r="H21" s="61" t="str">
        <f>IFERROR(COUNTIFS('Məlumatların daxil edilməsi'!$F$3:$F$180,"TE",'Məlumatların daxil edilməsi'!$G$3:$G$180,"&lt;5",'Məlumatların daxil edilməsi'!$N$3:$N$180,H$1)/$C21,"")</f>
        <v/>
      </c>
      <c r="I21" s="46" t="str">
        <f t="array" ref="I21">IFS(SUM(D21:H21)=0,"-",AND(D21&gt;=0.7,H21=0),"Əla",AND(SUM(D21:E21)&gt;0.5,SUM(G21:H21)&lt;=0.2,H21&lt;=0.1),"Yaxşı",AND(SUM(D21:F21)&gt;0.5,H21&lt;=0.3),"Kafi",H21&lt;0.5,"Zəif",H21&gt;=0.5,"Çox zəif")</f>
        <v>-</v>
      </c>
    </row>
    <row r="22" ht="14.25" customHeight="1">
      <c r="A22" s="62"/>
      <c r="B22" s="59" t="s">
        <v>89</v>
      </c>
      <c r="C22" s="34">
        <f>COUNTIFS('Məlumatların daxil edilməsi'!$F$3:$F$180,"TE",'Məlumatların daxil edilməsi'!$G$3:$G$180,"&gt;4",'Məlumatların daxil edilməsi'!$G$3:$G$180,"&lt;10")</f>
        <v>0</v>
      </c>
      <c r="D22" s="61" t="str">
        <f>IFERROR(COUNTIFS('Məlumatların daxil edilməsi'!$F$3:$F$180,"TE",'Məlumatların daxil edilməsi'!$G$3:$G$180,"&gt;4",'Məlumatların daxil edilməsi'!$G$3:$G$180,"&lt;10",'Məlumatların daxil edilməsi'!$N$3:$N$180,D$1)/$C22,"")</f>
        <v/>
      </c>
      <c r="E22" s="61" t="str">
        <f>IFERROR(COUNTIFS('Məlumatların daxil edilməsi'!$F$3:$F$180,"TE",'Məlumatların daxil edilməsi'!$G$3:$G$180,"&gt;4",'Məlumatların daxil edilməsi'!$G$3:$G$180,"&lt;10",'Məlumatların daxil edilməsi'!$N$3:$N$180,E$1)/$C22,"")</f>
        <v/>
      </c>
      <c r="F22" s="61" t="str">
        <f>IFERROR(COUNTIFS('Məlumatların daxil edilməsi'!$F$3:$F$180,"TE",'Məlumatların daxil edilməsi'!$G$3:$G$180,"&gt;4",'Məlumatların daxil edilməsi'!$G$3:$G$180,"&lt;10",'Məlumatların daxil edilməsi'!$N$3:$N$180,F$1)/$C22,"")</f>
        <v/>
      </c>
      <c r="G22" s="61" t="str">
        <f>IFERROR(COUNTIFS('Məlumatların daxil edilməsi'!$F$3:$F$180,"TE",'Məlumatların daxil edilməsi'!$G$3:$G$180,"&gt;4",'Məlumatların daxil edilməsi'!$G$3:$G$180,"&lt;10",'Məlumatların daxil edilməsi'!$N$3:$N$180,G$1)/$C22,"")</f>
        <v/>
      </c>
      <c r="H22" s="61" t="str">
        <f>IFERROR(COUNTIFS('Məlumatların daxil edilməsi'!$F$3:$F$180,"TE",'Məlumatların daxil edilməsi'!$G$3:$G$180,"&gt;4",'Məlumatların daxil edilməsi'!$G$3:$G$180,"&lt;10",'Məlumatların daxil edilməsi'!$N$3:$N$180,H$1)/$C22,"")</f>
        <v/>
      </c>
      <c r="I22" s="46" t="str">
        <f t="array" ref="I22">IFS(SUM(D22:H22)=0,"-",AND(D22&gt;=0.7,H22=0),"Əla",AND(SUM(D22:E22)&gt;0.5,SUM(G22:H22)&lt;=0.2,H22&lt;=0.1),"Yaxşı",AND(SUM(D22:F22)&gt;0.5,H22&lt;=0.3),"Kafi",H22&lt;0.5,"Zəif",H22&gt;=0.5,"Çox zəif")</f>
        <v>-</v>
      </c>
    </row>
    <row r="23" ht="14.25" customHeight="1">
      <c r="A23" s="62"/>
      <c r="B23" s="59" t="s">
        <v>90</v>
      </c>
      <c r="C23" s="34">
        <f>COUNTIFS('Məlumatların daxil edilməsi'!$F$3:$F$180,"TE",'Məlumatların daxil edilməsi'!$G$3:$G$180,"&gt;9")</f>
        <v>0</v>
      </c>
      <c r="D23" s="61" t="str">
        <f>IFERROR(COUNTIFS('Məlumatların daxil edilməsi'!$F$3:$F$180,"TE",'Məlumatların daxil edilməsi'!$G$3:$G$180,"&gt;9",'Məlumatların daxil edilməsi'!$N$3:$N$180,D$1)/$C23,"")</f>
        <v/>
      </c>
      <c r="E23" s="61" t="str">
        <f>IFERROR(COUNTIFS('Məlumatların daxil edilməsi'!$F$3:$F$180,"TE",'Məlumatların daxil edilməsi'!$G$3:$G$180,"&gt;9",'Məlumatların daxil edilməsi'!$N$3:$N$180,E$1)/$C23,"")</f>
        <v/>
      </c>
      <c r="F23" s="61" t="str">
        <f>IFERROR(COUNTIFS('Məlumatların daxil edilməsi'!$F$3:$F$180,"TE",'Məlumatların daxil edilməsi'!$G$3:$G$180,"&gt;9",'Məlumatların daxil edilməsi'!$N$3:$N$180,F$1)/$C23,"")</f>
        <v/>
      </c>
      <c r="G23" s="61" t="str">
        <f>IFERROR(COUNTIFS('Məlumatların daxil edilməsi'!$F$3:$F$180,"TE",'Məlumatların daxil edilməsi'!$G$3:$G$180,"&gt;9",'Məlumatların daxil edilməsi'!$N$3:$N$180,G$1)/$C23,"")</f>
        <v/>
      </c>
      <c r="H23" s="61" t="str">
        <f>IFERROR(COUNTIFS('Məlumatların daxil edilməsi'!$F$3:$F$180,"TE",'Məlumatların daxil edilməsi'!$G$3:$G$180,"&gt;9",'Məlumatların daxil edilməsi'!$N$3:$N$180,H$1)/$C23,"")</f>
        <v/>
      </c>
      <c r="I23" s="46" t="str">
        <f t="array" ref="I23">IFS(SUM(D23:H23)=0,"-",AND(D23&gt;=0.7,H23=0),"Əla",AND(SUM(D23:E23)&gt;0.5,SUM(G23:H23)&lt;=0.2,H23&lt;=0.1),"Yaxşı",AND(SUM(D23:F23)&gt;0.5,H23&lt;=0.3),"Kafi",H23&lt;0.5,"Zəif",H23&gt;=0.5,"Çox zəif")</f>
        <v>-</v>
      </c>
    </row>
    <row r="24" ht="14.25" customHeight="1">
      <c r="A24" s="64"/>
      <c r="B24" s="107" t="s">
        <v>92</v>
      </c>
      <c r="C24" s="48">
        <f>SUM(C21:C23)</f>
        <v>0</v>
      </c>
      <c r="D24" s="66" t="str">
        <f>IFERROR(COUNTIFS('Məlumatların daxil edilməsi'!$F$3:$F$180,"TE",'Məlumatların daxil edilməsi'!$N$3:$N$180,D$1)/$C24,"")</f>
        <v/>
      </c>
      <c r="E24" s="66" t="str">
        <f>IFERROR(COUNTIFS('Məlumatların daxil edilməsi'!$F$3:$F$180,"TE",'Məlumatların daxil edilməsi'!$N$3:$N$180,E$1)/$C24,"")</f>
        <v/>
      </c>
      <c r="F24" s="66" t="str">
        <f>IFERROR(COUNTIFS('Məlumatların daxil edilməsi'!$F$3:$F$180,"TE",'Məlumatların daxil edilməsi'!$N$3:$N$180,F$1)/$C24,"")</f>
        <v/>
      </c>
      <c r="G24" s="66" t="str">
        <f>IFERROR(COUNTIFS('Məlumatların daxil edilməsi'!$F$3:$F$180,"TE",'Məlumatların daxil edilməsi'!$N$3:$N$180,G$1)/$C24,"")</f>
        <v/>
      </c>
      <c r="H24" s="66" t="str">
        <f>IFERROR(COUNTIFS('Məlumatların daxil edilməsi'!$F$3:$F$180,"TE",'Məlumatların daxil edilməsi'!$N$3:$N$180,H$1)/$C24,"")</f>
        <v/>
      </c>
      <c r="I24" s="46" t="str">
        <f t="array" ref="I24">IFS(SUM(D24:H24)=0,"-",AND(D24&gt;=0.7,H24=0),"Əla",AND(SUM(D24:E24)&gt;0.5,SUM(G24:H24)&lt;=0.2,H24&lt;=0.1),"Yaxşı",AND(SUM(D24:F24)&gt;0.5,H24&lt;=0.3),"Kafi",H24&lt;0.5,"Zəif",H24&gt;=0.5,"Çox zəif")</f>
        <v>-</v>
      </c>
    </row>
    <row r="25" ht="14.25" customHeight="1">
      <c r="A25" s="106" t="s">
        <v>43</v>
      </c>
      <c r="B25" s="80" t="s">
        <v>63</v>
      </c>
      <c r="C25" s="55">
        <v>2.2</v>
      </c>
      <c r="D25" s="69"/>
      <c r="E25" s="69"/>
      <c r="F25" s="69"/>
      <c r="G25" s="69"/>
      <c r="H25" s="69"/>
      <c r="I25" s="70"/>
    </row>
    <row r="26" ht="14.25" customHeight="1">
      <c r="A26" s="62"/>
      <c r="B26" s="59" t="s">
        <v>46</v>
      </c>
      <c r="C26" s="60" t="s">
        <v>54</v>
      </c>
      <c r="D26" s="61" t="s">
        <v>55</v>
      </c>
      <c r="E26" s="34" t="s">
        <v>56</v>
      </c>
      <c r="F26" s="34" t="s">
        <v>57</v>
      </c>
      <c r="G26" s="34" t="s">
        <v>58</v>
      </c>
      <c r="H26" s="34" t="s">
        <v>59</v>
      </c>
      <c r="I26" s="29" t="s">
        <v>48</v>
      </c>
    </row>
    <row r="27" ht="14.25" customHeight="1">
      <c r="A27" s="62"/>
      <c r="B27" s="59" t="s">
        <v>91</v>
      </c>
      <c r="C27" s="34">
        <f>COUNTIFS('Məlumatların daxil edilməsi'!$F$3:$F$180,"TE",'Məlumatların daxil edilməsi'!$G$3:$G$180,"&lt;5")</f>
        <v>0</v>
      </c>
      <c r="D27" s="61" t="str">
        <f>IFERROR(COUNTIFS('Məlumatların daxil edilməsi'!$F$3:$F$180,"TE",'Məlumatların daxil edilməsi'!$G$3:$G$180,"&lt;5",'Məlumatların daxil edilməsi'!$O$3:$O$180,D$1)/$C27,"")</f>
        <v/>
      </c>
      <c r="E27" s="61" t="str">
        <f>IFERROR(COUNTIFS('Məlumatların daxil edilməsi'!$F$3:$F$180,"TE",'Məlumatların daxil edilməsi'!$G$3:$G$180,"&lt;5",'Məlumatların daxil edilməsi'!$O$3:$O$180,E$1)/$C27,"")</f>
        <v/>
      </c>
      <c r="F27" s="61" t="str">
        <f>IFERROR(COUNTIFS('Məlumatların daxil edilməsi'!$F$3:$F$180,"TE",'Məlumatların daxil edilməsi'!$G$3:$G$180,"&lt;5",'Məlumatların daxil edilməsi'!$O$3:$O$180,F$1)/$C27,"")</f>
        <v/>
      </c>
      <c r="G27" s="61" t="str">
        <f>IFERROR(COUNTIFS('Məlumatların daxil edilməsi'!$F$3:$F$180,"TE",'Məlumatların daxil edilməsi'!$G$3:$G$180,"&lt;5",'Məlumatların daxil edilməsi'!$O$3:$O$180,G$1)/$C27,"")</f>
        <v/>
      </c>
      <c r="H27" s="61" t="str">
        <f>IFERROR(COUNTIFS('Məlumatların daxil edilməsi'!$F$3:$F$180,"TE",'Məlumatların daxil edilməsi'!$G$3:$G$180,"&lt;5",'Məlumatların daxil edilməsi'!$O$3:$O$180,H$1)/$C27,"")</f>
        <v/>
      </c>
      <c r="I27" s="46" t="str">
        <f t="array" ref="I27">IFS(SUM(D27:H27)=0,"-",AND(D27&gt;=0.7,H27=0),"Əla",AND(SUM(D27:E27)&gt;0.5,SUM(G27:H27)&lt;=0.2,H27&lt;=0.1),"Yaxşı",AND(SUM(D27:F27)&gt;0.5,H27&lt;=0.3),"Kafi",H27&lt;0.5,"Zəif",H27&gt;=0.5,"Çox zəif")</f>
        <v>-</v>
      </c>
    </row>
    <row r="28" ht="14.25" customHeight="1">
      <c r="A28" s="62"/>
      <c r="B28" s="59" t="s">
        <v>89</v>
      </c>
      <c r="C28" s="34">
        <f>COUNTIFS('Məlumatların daxil edilməsi'!$F$3:$F$180,"TE",'Məlumatların daxil edilməsi'!$G$3:$G$180,"&gt;4",'Məlumatların daxil edilməsi'!$G$3:$G$180,"&lt;10")</f>
        <v>0</v>
      </c>
      <c r="D28" s="61" t="str">
        <f>IFERROR(COUNTIFS('Məlumatların daxil edilməsi'!$F$3:$F$180,"TE",'Məlumatların daxil edilməsi'!$G$3:$G$180,"&gt;4",'Məlumatların daxil edilməsi'!$G$3:$G$180,"&lt;10",'Məlumatların daxil edilməsi'!$O$3:$O$180,D$1)/$C28,"")</f>
        <v/>
      </c>
      <c r="E28" s="61" t="str">
        <f>IFERROR(COUNTIFS('Məlumatların daxil edilməsi'!$F$3:$F$180,"TE",'Məlumatların daxil edilməsi'!$G$3:$G$180,"&gt;4",'Məlumatların daxil edilməsi'!$G$3:$G$180,"&lt;10",'Məlumatların daxil edilməsi'!$O$3:$O$180,E$1)/$C28,"")</f>
        <v/>
      </c>
      <c r="F28" s="61" t="str">
        <f>IFERROR(COUNTIFS('Məlumatların daxil edilməsi'!$F$3:$F$180,"TE",'Məlumatların daxil edilməsi'!$G$3:$G$180,"&gt;4",'Məlumatların daxil edilməsi'!$G$3:$G$180,"&lt;10",'Məlumatların daxil edilməsi'!$O$3:$O$180,F$1)/$C28,"")</f>
        <v/>
      </c>
      <c r="G28" s="61" t="str">
        <f>IFERROR(COUNTIFS('Məlumatların daxil edilməsi'!$F$3:$F$180,"TE",'Məlumatların daxil edilməsi'!$G$3:$G$180,"&gt;4",'Məlumatların daxil edilməsi'!$G$3:$G$180,"&lt;10",'Məlumatların daxil edilməsi'!$O$3:$O$180,G$1)/$C28,"")</f>
        <v/>
      </c>
      <c r="H28" s="61" t="str">
        <f>IFERROR(COUNTIFS('Məlumatların daxil edilməsi'!$F$3:$F$180,"TE",'Məlumatların daxil edilməsi'!$G$3:$G$180,"&gt;4",'Məlumatların daxil edilməsi'!$G$3:$G$180,"&lt;10",'Məlumatların daxil edilməsi'!$O$3:$O$180,H$1)/$C28,"")</f>
        <v/>
      </c>
      <c r="I28" s="46" t="str">
        <f t="array" ref="I28">IFS(SUM(D28:H28)=0,"-",AND(D28&gt;=0.7,H28=0),"Əla",AND(SUM(D28:E28)&gt;0.5,SUM(G28:H28)&lt;=0.2,H28&lt;=0.1),"Yaxşı",AND(SUM(D28:F28)&gt;0.5,H28&lt;=0.3),"Kafi",H28&lt;0.5,"Zəif",H28&gt;=0.5,"Çox zəif")</f>
        <v>-</v>
      </c>
    </row>
    <row r="29" ht="14.25" customHeight="1">
      <c r="A29" s="62"/>
      <c r="B29" s="59" t="s">
        <v>90</v>
      </c>
      <c r="C29" s="34">
        <f>COUNTIFS('Məlumatların daxil edilməsi'!$F$3:$F$180,"TE",'Məlumatların daxil edilməsi'!$G$3:$G$180,"&gt;9")</f>
        <v>0</v>
      </c>
      <c r="D29" s="61" t="str">
        <f>IFERROR(COUNTIFS('Məlumatların daxil edilməsi'!$F$3:$F$180,"TE",'Məlumatların daxil edilməsi'!$G$3:$G$180,"&gt;9",'Məlumatların daxil edilməsi'!$O$3:$O$180,D$1)/$C29,"")</f>
        <v/>
      </c>
      <c r="E29" s="61" t="str">
        <f>IFERROR(COUNTIFS('Məlumatların daxil edilməsi'!$F$3:$F$180,"TE",'Məlumatların daxil edilməsi'!$G$3:$G$180,"&gt;9",'Məlumatların daxil edilməsi'!$O$3:$O$180,E$1)/$C29,"")</f>
        <v/>
      </c>
      <c r="F29" s="61" t="str">
        <f>IFERROR(COUNTIFS('Məlumatların daxil edilməsi'!$F$3:$F$180,"TE",'Məlumatların daxil edilməsi'!$G$3:$G$180,"&gt;9",'Məlumatların daxil edilməsi'!$O$3:$O$180,F$1)/$C29,"")</f>
        <v/>
      </c>
      <c r="G29" s="61" t="str">
        <f>IFERROR(COUNTIFS('Məlumatların daxil edilməsi'!$F$3:$F$180,"TE",'Məlumatların daxil edilməsi'!$G$3:$G$180,"&gt;9",'Məlumatların daxil edilməsi'!$O$3:$O$180,G$1)/$C29,"")</f>
        <v/>
      </c>
      <c r="H29" s="61" t="str">
        <f>IFERROR(COUNTIFS('Məlumatların daxil edilməsi'!$F$3:$F$180,"TE",'Məlumatların daxil edilməsi'!$G$3:$G$180,"&gt;9",'Məlumatların daxil edilməsi'!$O$3:$O$180,H$1)/$C29,"")</f>
        <v/>
      </c>
      <c r="I29" s="46" t="str">
        <f t="array" ref="I29">IFS(SUM(D29:H29)=0,"-",AND(D29&gt;=0.7,H29=0),"Əla",AND(SUM(D29:E29)&gt;0.5,SUM(G29:H29)&lt;=0.2,H29&lt;=0.1),"Yaxşı",AND(SUM(D29:F29)&gt;0.5,H29&lt;=0.3),"Kafi",H29&lt;0.5,"Zəif",H29&gt;=0.5,"Çox zəif")</f>
        <v>-</v>
      </c>
    </row>
    <row r="30" ht="14.25" customHeight="1">
      <c r="A30" s="64"/>
      <c r="B30" s="107" t="s">
        <v>93</v>
      </c>
      <c r="C30" s="48">
        <f>SUM(C27:C29)</f>
        <v>0</v>
      </c>
      <c r="D30" s="66" t="str">
        <f>IFERROR(COUNTIFS('Məlumatların daxil edilməsi'!$F$3:$F$180,"TE",'Məlumatların daxil edilməsi'!$O$3:$O$180,D$1)/$C30,"")</f>
        <v/>
      </c>
      <c r="E30" s="66" t="str">
        <f>IFERROR(COUNTIFS('Məlumatların daxil edilməsi'!$F$3:$F$180,"TE",'Məlumatların daxil edilməsi'!$O$3:$O$180,E$1)/$C30,"")</f>
        <v/>
      </c>
      <c r="F30" s="66" t="str">
        <f>IFERROR(COUNTIFS('Məlumatların daxil edilməsi'!$F$3:$F$180,"TE",'Məlumatların daxil edilməsi'!$O$3:$O$180,F$1)/$C30,"")</f>
        <v/>
      </c>
      <c r="G30" s="66" t="str">
        <f>IFERROR(COUNTIFS('Məlumatların daxil edilməsi'!$F$3:$F$180,"TE",'Məlumatların daxil edilməsi'!$O$3:$O$180,G$1)/$C30,"")</f>
        <v/>
      </c>
      <c r="H30" s="66" t="str">
        <f>IFERROR(COUNTIFS('Məlumatların daxil edilməsi'!$F$3:$F$180,"TE",'Məlumatların daxil edilməsi'!$O$3:$O$180,H$1)/$C30,"")</f>
        <v/>
      </c>
      <c r="I30" s="46" t="str">
        <f t="array" ref="I30">IFS(SUM(D30:H30)=0,"-",AND(D30&gt;=0.7,H30=0),"Əla",AND(SUM(D30:E30)&gt;0.5,SUM(G30:H30)&lt;=0.2,H30&lt;=0.1),"Yaxşı",AND(SUM(D30:F30)&gt;0.5,H30&lt;=0.3),"Kafi",H30&lt;0.5,"Zəif",H30&gt;=0.5,"Çox zəif")</f>
        <v>-</v>
      </c>
    </row>
    <row r="31" ht="14.25" customHeight="1">
      <c r="A31" s="104"/>
    </row>
    <row r="32" ht="14.25" customHeight="1">
      <c r="A32" s="104"/>
    </row>
    <row r="33" ht="14.25" customHeight="1">
      <c r="A33" s="104"/>
      <c r="I33" s="105" t="s">
        <v>94</v>
      </c>
    </row>
    <row r="34" ht="14.25" customHeight="1">
      <c r="A34" s="104"/>
    </row>
    <row r="35" ht="14.25" customHeight="1">
      <c r="A35" s="104"/>
    </row>
    <row r="36" ht="14.25" customHeight="1">
      <c r="A36" s="104"/>
    </row>
    <row r="37" ht="14.25" customHeight="1">
      <c r="A37" s="104"/>
    </row>
    <row r="38" ht="14.25" customHeight="1">
      <c r="A38" s="104"/>
    </row>
    <row r="39" ht="14.25" customHeight="1">
      <c r="A39" s="104"/>
    </row>
    <row r="40" ht="14.25" customHeight="1">
      <c r="A40" s="104"/>
    </row>
    <row r="41" ht="14.25" customHeight="1">
      <c r="A41" s="104"/>
    </row>
    <row r="42" ht="14.25" customHeight="1">
      <c r="A42" s="104"/>
    </row>
    <row r="43" ht="14.25" customHeight="1">
      <c r="A43" s="104"/>
    </row>
    <row r="44" ht="14.25" customHeight="1">
      <c r="A44" s="104"/>
    </row>
    <row r="45" ht="14.25" customHeight="1">
      <c r="A45" s="104"/>
    </row>
    <row r="46" ht="14.25" customHeight="1">
      <c r="A46" s="104"/>
    </row>
    <row r="47" ht="14.25" customHeight="1">
      <c r="A47" s="104"/>
    </row>
    <row r="48" ht="14.25" customHeight="1">
      <c r="A48" s="104"/>
    </row>
    <row r="49" ht="14.25" customHeight="1">
      <c r="A49" s="104"/>
    </row>
    <row r="50" ht="14.25" customHeight="1">
      <c r="A50" s="104"/>
    </row>
    <row r="51" ht="14.25" customHeight="1">
      <c r="A51" s="104"/>
    </row>
    <row r="52" ht="14.25" customHeight="1">
      <c r="A52" s="104"/>
    </row>
    <row r="53" ht="14.25" customHeight="1">
      <c r="A53" s="104"/>
    </row>
    <row r="54" ht="14.25" customHeight="1">
      <c r="A54" s="104"/>
    </row>
    <row r="55" ht="14.25" customHeight="1">
      <c r="A55" s="104"/>
    </row>
    <row r="56" ht="14.25" customHeight="1">
      <c r="A56" s="104"/>
    </row>
    <row r="57" ht="14.25" customHeight="1">
      <c r="A57" s="104"/>
    </row>
    <row r="58" ht="14.25" customHeight="1">
      <c r="A58" s="104"/>
    </row>
    <row r="59" ht="14.25" customHeight="1">
      <c r="A59" s="104"/>
    </row>
    <row r="60" ht="14.25" customHeight="1">
      <c r="A60" s="104"/>
    </row>
    <row r="61" ht="14.25" customHeight="1">
      <c r="A61" s="104"/>
    </row>
    <row r="62" ht="14.25" customHeight="1">
      <c r="A62" s="104"/>
    </row>
    <row r="63" ht="14.25" customHeight="1">
      <c r="A63" s="104"/>
    </row>
    <row r="64" ht="14.25" customHeight="1">
      <c r="A64" s="104"/>
    </row>
    <row r="65" ht="14.25" customHeight="1">
      <c r="A65" s="104"/>
    </row>
    <row r="66" ht="14.25" customHeight="1">
      <c r="A66" s="104"/>
    </row>
    <row r="67" ht="14.25" customHeight="1">
      <c r="A67" s="104"/>
    </row>
    <row r="68" ht="14.25" customHeight="1">
      <c r="A68" s="104"/>
    </row>
    <row r="69" ht="14.25" customHeight="1">
      <c r="A69" s="104"/>
    </row>
    <row r="70" ht="14.25" customHeight="1">
      <c r="A70" s="104"/>
    </row>
    <row r="71" ht="14.25" customHeight="1">
      <c r="A71" s="104"/>
    </row>
    <row r="72" ht="14.25" customHeight="1">
      <c r="A72" s="104"/>
    </row>
    <row r="73" ht="14.25" customHeight="1">
      <c r="A73" s="104"/>
    </row>
    <row r="74" ht="14.25" customHeight="1">
      <c r="A74" s="104"/>
    </row>
    <row r="75" ht="14.25" customHeight="1">
      <c r="A75" s="104"/>
    </row>
    <row r="76" ht="14.25" customHeight="1">
      <c r="A76" s="104"/>
    </row>
    <row r="77" ht="14.25" customHeight="1">
      <c r="A77" s="104"/>
    </row>
    <row r="78" ht="14.25" customHeight="1">
      <c r="A78" s="104"/>
    </row>
    <row r="79" ht="14.25" customHeight="1">
      <c r="A79" s="104"/>
    </row>
    <row r="80" ht="14.25" customHeight="1">
      <c r="A80" s="104"/>
    </row>
    <row r="81" ht="14.25" customHeight="1">
      <c r="A81" s="104"/>
    </row>
    <row r="82" ht="14.25" customHeight="1">
      <c r="A82" s="104"/>
    </row>
    <row r="83" ht="14.25" customHeight="1">
      <c r="A83" s="104"/>
    </row>
    <row r="84" ht="14.25" customHeight="1">
      <c r="A84" s="104"/>
    </row>
    <row r="85" ht="14.25" customHeight="1">
      <c r="A85" s="104"/>
    </row>
    <row r="86" ht="14.25" customHeight="1">
      <c r="A86" s="104"/>
    </row>
    <row r="87" ht="14.25" customHeight="1">
      <c r="A87" s="104"/>
    </row>
    <row r="88" ht="14.25" customHeight="1">
      <c r="A88" s="104"/>
    </row>
    <row r="89" ht="14.25" customHeight="1">
      <c r="A89" s="104"/>
    </row>
    <row r="90" ht="14.25" customHeight="1">
      <c r="A90" s="104"/>
    </row>
    <row r="91" ht="14.25" customHeight="1">
      <c r="A91" s="104"/>
    </row>
    <row r="92" ht="14.25" customHeight="1">
      <c r="A92" s="104"/>
    </row>
    <row r="93" ht="14.25" customHeight="1">
      <c r="A93" s="104"/>
    </row>
    <row r="94" ht="14.25" customHeight="1">
      <c r="A94" s="104"/>
    </row>
    <row r="95" ht="14.25" customHeight="1">
      <c r="A95" s="104"/>
    </row>
    <row r="96" ht="14.25" customHeight="1">
      <c r="A96" s="104"/>
    </row>
    <row r="97" ht="14.25" customHeight="1">
      <c r="A97" s="104"/>
    </row>
    <row r="98" ht="14.25" customHeight="1">
      <c r="A98" s="104"/>
    </row>
    <row r="99" ht="14.25" customHeight="1">
      <c r="A99" s="104"/>
    </row>
    <row r="100" ht="14.25" customHeight="1">
      <c r="A100" s="104"/>
    </row>
    <row r="101" ht="14.25" customHeight="1">
      <c r="A101" s="104"/>
    </row>
    <row r="102" ht="14.25" customHeight="1">
      <c r="A102" s="104"/>
    </row>
    <row r="103" ht="14.25" customHeight="1">
      <c r="A103" s="104"/>
    </row>
    <row r="104" ht="14.25" customHeight="1">
      <c r="A104" s="104"/>
    </row>
    <row r="105" ht="14.25" customHeight="1">
      <c r="A105" s="104"/>
    </row>
    <row r="106" ht="14.25" customHeight="1">
      <c r="A106" s="104"/>
    </row>
    <row r="107" ht="14.25" customHeight="1">
      <c r="A107" s="104"/>
    </row>
    <row r="108" ht="14.25" customHeight="1">
      <c r="A108" s="104"/>
    </row>
    <row r="109" ht="14.25" customHeight="1">
      <c r="A109" s="104"/>
    </row>
    <row r="110" ht="14.25" customHeight="1">
      <c r="A110" s="104"/>
    </row>
    <row r="111" ht="14.25" customHeight="1">
      <c r="A111" s="104"/>
    </row>
    <row r="112" ht="14.25" customHeight="1">
      <c r="A112" s="104"/>
    </row>
    <row r="113" ht="14.25" customHeight="1">
      <c r="A113" s="104"/>
    </row>
    <row r="114" ht="14.25" customHeight="1">
      <c r="A114" s="104"/>
    </row>
    <row r="115" ht="14.25" customHeight="1">
      <c r="A115" s="104"/>
    </row>
    <row r="116" ht="14.25" customHeight="1">
      <c r="A116" s="104"/>
    </row>
    <row r="117" ht="14.25" customHeight="1">
      <c r="A117" s="104"/>
    </row>
    <row r="118" ht="14.25" customHeight="1">
      <c r="A118" s="104"/>
    </row>
    <row r="119" ht="14.25" customHeight="1">
      <c r="A119" s="104"/>
    </row>
    <row r="120" ht="14.25" customHeight="1">
      <c r="A120" s="104"/>
    </row>
    <row r="121" ht="14.25" customHeight="1">
      <c r="A121" s="104"/>
    </row>
    <row r="122" ht="14.25" customHeight="1">
      <c r="A122" s="104"/>
    </row>
    <row r="123" ht="14.25" customHeight="1">
      <c r="A123" s="104"/>
    </row>
    <row r="124" ht="14.25" customHeight="1">
      <c r="A124" s="104"/>
    </row>
    <row r="125" ht="14.25" customHeight="1">
      <c r="A125" s="104"/>
    </row>
    <row r="126" ht="14.25" customHeight="1">
      <c r="A126" s="104"/>
    </row>
    <row r="127" ht="14.25" customHeight="1">
      <c r="A127" s="104"/>
    </row>
    <row r="128" ht="14.25" customHeight="1">
      <c r="A128" s="104"/>
    </row>
    <row r="129" ht="14.25" customHeight="1">
      <c r="A129" s="104"/>
    </row>
    <row r="130" ht="14.25" customHeight="1">
      <c r="A130" s="104"/>
    </row>
    <row r="131" ht="14.25" customHeight="1">
      <c r="A131" s="104"/>
    </row>
    <row r="132" ht="14.25" customHeight="1">
      <c r="A132" s="104"/>
    </row>
    <row r="133" ht="14.25" customHeight="1">
      <c r="A133" s="104"/>
    </row>
    <row r="134" ht="14.25" customHeight="1">
      <c r="A134" s="104"/>
    </row>
    <row r="135" ht="14.25" customHeight="1">
      <c r="A135" s="104"/>
    </row>
    <row r="136" ht="14.25" customHeight="1">
      <c r="A136" s="104"/>
    </row>
    <row r="137" ht="14.25" customHeight="1">
      <c r="A137" s="104"/>
    </row>
    <row r="138" ht="14.25" customHeight="1">
      <c r="A138" s="104"/>
    </row>
    <row r="139" ht="14.25" customHeight="1">
      <c r="A139" s="104"/>
    </row>
    <row r="140" ht="14.25" customHeight="1">
      <c r="A140" s="104"/>
    </row>
    <row r="141" ht="14.25" customHeight="1">
      <c r="A141" s="104"/>
    </row>
    <row r="142" ht="14.25" customHeight="1">
      <c r="A142" s="104"/>
    </row>
    <row r="143" ht="14.25" customHeight="1">
      <c r="A143" s="104"/>
    </row>
    <row r="144" ht="14.25" customHeight="1">
      <c r="A144" s="104"/>
    </row>
    <row r="145" ht="14.25" customHeight="1">
      <c r="A145" s="104"/>
    </row>
    <row r="146" ht="14.25" customHeight="1">
      <c r="A146" s="104"/>
    </row>
    <row r="147" ht="14.25" customHeight="1">
      <c r="A147" s="104"/>
    </row>
    <row r="148" ht="14.25" customHeight="1">
      <c r="A148" s="104"/>
    </row>
    <row r="149" ht="14.25" customHeight="1">
      <c r="A149" s="104"/>
    </row>
    <row r="150" ht="14.25" customHeight="1">
      <c r="A150" s="104"/>
    </row>
    <row r="151" ht="14.25" customHeight="1">
      <c r="A151" s="104"/>
    </row>
    <row r="152" ht="14.25" customHeight="1">
      <c r="A152" s="104"/>
    </row>
    <row r="153" ht="14.25" customHeight="1">
      <c r="A153" s="104"/>
    </row>
    <row r="154" ht="14.25" customHeight="1">
      <c r="A154" s="104"/>
    </row>
    <row r="155" ht="14.25" customHeight="1">
      <c r="A155" s="104"/>
    </row>
    <row r="156" ht="14.25" customHeight="1">
      <c r="A156" s="104"/>
    </row>
    <row r="157" ht="14.25" customHeight="1">
      <c r="A157" s="104"/>
    </row>
    <row r="158" ht="14.25" customHeight="1">
      <c r="A158" s="104"/>
    </row>
    <row r="159" ht="14.25" customHeight="1">
      <c r="A159" s="104"/>
    </row>
    <row r="160" ht="14.25" customHeight="1">
      <c r="A160" s="104"/>
    </row>
    <row r="161" ht="14.25" customHeight="1">
      <c r="A161" s="104"/>
    </row>
    <row r="162" ht="14.25" customHeight="1">
      <c r="A162" s="104"/>
    </row>
    <row r="163" ht="14.25" customHeight="1">
      <c r="A163" s="104"/>
    </row>
    <row r="164" ht="14.25" customHeight="1">
      <c r="A164" s="104"/>
    </row>
    <row r="165" ht="14.25" customHeight="1">
      <c r="A165" s="104"/>
    </row>
    <row r="166" ht="14.25" customHeight="1">
      <c r="A166" s="104"/>
    </row>
    <row r="167" ht="14.25" customHeight="1">
      <c r="A167" s="104"/>
    </row>
    <row r="168" ht="14.25" customHeight="1">
      <c r="A168" s="104"/>
    </row>
    <row r="169" ht="14.25" customHeight="1">
      <c r="A169" s="104"/>
    </row>
    <row r="170" ht="14.25" customHeight="1">
      <c r="A170" s="104"/>
    </row>
    <row r="171" ht="14.25" customHeight="1">
      <c r="A171" s="104"/>
    </row>
    <row r="172" ht="14.25" customHeight="1">
      <c r="A172" s="104"/>
    </row>
    <row r="173" ht="14.25" customHeight="1">
      <c r="A173" s="104"/>
    </row>
    <row r="174" ht="14.25" customHeight="1">
      <c r="A174" s="104"/>
    </row>
    <row r="175" ht="14.25" customHeight="1">
      <c r="A175" s="104"/>
    </row>
    <row r="176" ht="14.25" customHeight="1">
      <c r="A176" s="104"/>
    </row>
    <row r="177" ht="14.25" customHeight="1">
      <c r="A177" s="104"/>
    </row>
    <row r="178" ht="14.25" customHeight="1">
      <c r="A178" s="104"/>
    </row>
    <row r="179" ht="14.25" customHeight="1">
      <c r="A179" s="104"/>
    </row>
    <row r="180" ht="14.25" customHeight="1">
      <c r="A180" s="104"/>
    </row>
    <row r="181" ht="14.25" customHeight="1">
      <c r="A181" s="104"/>
    </row>
    <row r="182" ht="14.25" customHeight="1">
      <c r="A182" s="104"/>
    </row>
    <row r="183" ht="14.25" customHeight="1">
      <c r="A183" s="104"/>
    </row>
    <row r="184" ht="14.25" customHeight="1">
      <c r="A184" s="104"/>
    </row>
    <row r="185" ht="14.25" customHeight="1">
      <c r="A185" s="104"/>
    </row>
    <row r="186" ht="14.25" customHeight="1">
      <c r="A186" s="104"/>
    </row>
    <row r="187" ht="14.25" customHeight="1">
      <c r="A187" s="104"/>
    </row>
    <row r="188" ht="14.25" customHeight="1">
      <c r="A188" s="104"/>
    </row>
    <row r="189" ht="14.25" customHeight="1">
      <c r="A189" s="104"/>
    </row>
    <row r="190" ht="14.25" customHeight="1">
      <c r="A190" s="104"/>
    </row>
    <row r="191" ht="14.25" customHeight="1">
      <c r="A191" s="104"/>
    </row>
    <row r="192" ht="14.25" customHeight="1">
      <c r="A192" s="104"/>
    </row>
    <row r="193" ht="14.25" customHeight="1">
      <c r="A193" s="104"/>
    </row>
    <row r="194" ht="14.25" customHeight="1">
      <c r="A194" s="104"/>
    </row>
    <row r="195" ht="14.25" customHeight="1">
      <c r="A195" s="104"/>
    </row>
    <row r="196" ht="14.25" customHeight="1">
      <c r="A196" s="104"/>
    </row>
    <row r="197" ht="14.25" customHeight="1">
      <c r="A197" s="104"/>
    </row>
    <row r="198" ht="14.25" customHeight="1">
      <c r="A198" s="104"/>
    </row>
    <row r="199" ht="14.25" customHeight="1">
      <c r="A199" s="104"/>
    </row>
    <row r="200" ht="14.25" customHeight="1">
      <c r="A200" s="104"/>
    </row>
    <row r="201" ht="14.25" customHeight="1">
      <c r="A201" s="104"/>
    </row>
    <row r="202" ht="14.25" customHeight="1">
      <c r="A202" s="104"/>
    </row>
    <row r="203" ht="14.25" customHeight="1">
      <c r="A203" s="104"/>
    </row>
    <row r="204" ht="14.25" customHeight="1">
      <c r="A204" s="104"/>
    </row>
    <row r="205" ht="14.25" customHeight="1">
      <c r="A205" s="104"/>
    </row>
    <row r="206" ht="14.25" customHeight="1">
      <c r="A206" s="104"/>
    </row>
    <row r="207" ht="14.25" customHeight="1">
      <c r="A207" s="104"/>
    </row>
    <row r="208" ht="14.25" customHeight="1">
      <c r="A208" s="104"/>
    </row>
    <row r="209" ht="14.25" customHeight="1">
      <c r="A209" s="104"/>
    </row>
    <row r="210" ht="14.25" customHeight="1">
      <c r="A210" s="104"/>
    </row>
    <row r="211" ht="14.25" customHeight="1">
      <c r="A211" s="104"/>
    </row>
    <row r="212" ht="14.25" customHeight="1">
      <c r="A212" s="104"/>
    </row>
    <row r="213" ht="14.25" customHeight="1">
      <c r="A213" s="104"/>
    </row>
    <row r="214" ht="14.25" customHeight="1">
      <c r="A214" s="104"/>
    </row>
    <row r="215" ht="14.25" customHeight="1">
      <c r="A215" s="104"/>
    </row>
    <row r="216" ht="14.25" customHeight="1">
      <c r="A216" s="104"/>
    </row>
    <row r="217" ht="14.25" customHeight="1">
      <c r="A217" s="104"/>
    </row>
    <row r="218" ht="14.25" customHeight="1">
      <c r="A218" s="104"/>
    </row>
    <row r="219" ht="14.25" customHeight="1">
      <c r="A219" s="104"/>
    </row>
    <row r="220" ht="14.25" customHeight="1">
      <c r="A220" s="104"/>
    </row>
    <row r="221" ht="14.25" customHeight="1">
      <c r="A221" s="104"/>
    </row>
    <row r="222" ht="14.25" customHeight="1">
      <c r="A222" s="104"/>
    </row>
    <row r="223" ht="14.25" customHeight="1">
      <c r="A223" s="104"/>
    </row>
    <row r="224" ht="14.25" customHeight="1">
      <c r="A224" s="104"/>
    </row>
    <row r="225" ht="14.25" customHeight="1">
      <c r="A225" s="104"/>
    </row>
    <row r="226" ht="14.25" customHeight="1">
      <c r="A226" s="104"/>
    </row>
    <row r="227" ht="14.25" customHeight="1">
      <c r="A227" s="104"/>
    </row>
    <row r="228" ht="14.25" customHeight="1">
      <c r="A228" s="104"/>
    </row>
    <row r="229" ht="14.25" customHeight="1">
      <c r="A229" s="104"/>
    </row>
    <row r="230" ht="14.25" customHeight="1">
      <c r="A230" s="104"/>
    </row>
    <row r="231" ht="14.25" customHeight="1">
      <c r="A231" s="104"/>
    </row>
    <row r="232" ht="14.25" customHeight="1">
      <c r="A232" s="104"/>
    </row>
    <row r="233" ht="14.25" customHeight="1">
      <c r="A233" s="104"/>
    </row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A6"/>
    <mergeCell ref="A7:A12"/>
    <mergeCell ref="A13:A18"/>
    <mergeCell ref="A19:A24"/>
    <mergeCell ref="A25:A30"/>
  </mergeCells>
  <conditionalFormatting sqref="I2 I8 I14 I20 I26">
    <cfRule type="cellIs" dxfId="8" priority="1" operator="equal">
      <formula>"-"</formula>
    </cfRule>
  </conditionalFormatting>
  <conditionalFormatting sqref="I2 I8 I14 I20 I26">
    <cfRule type="cellIs" dxfId="9" priority="2" operator="equal">
      <formula>"Çox zəif"</formula>
    </cfRule>
  </conditionalFormatting>
  <conditionalFormatting sqref="I3:I6">
    <cfRule type="cellIs" dxfId="0" priority="3" operator="equal">
      <formula>"Zəif"</formula>
    </cfRule>
  </conditionalFormatting>
  <conditionalFormatting sqref="I3:I6">
    <cfRule type="cellIs" dxfId="1" priority="4" operator="equal">
      <formula>"Əla"</formula>
    </cfRule>
  </conditionalFormatting>
  <conditionalFormatting sqref="I3:I6">
    <cfRule type="cellIs" dxfId="2" priority="5" operator="equal">
      <formula>"Çox zəif"</formula>
    </cfRule>
  </conditionalFormatting>
  <conditionalFormatting sqref="I2:I6 I8 I14 I20 I26">
    <cfRule type="cellIs" dxfId="7" priority="6" operator="equal">
      <formula>"Kafi"</formula>
    </cfRule>
  </conditionalFormatting>
  <conditionalFormatting sqref="I3:I6">
    <cfRule type="cellIs" dxfId="3" priority="7" operator="equal">
      <formula>"-"</formula>
    </cfRule>
  </conditionalFormatting>
  <conditionalFormatting sqref="I3:I6">
    <cfRule type="cellIs" dxfId="4" priority="8" operator="equal">
      <formula>"Yaxşı"</formula>
    </cfRule>
  </conditionalFormatting>
  <conditionalFormatting sqref="I9:I12">
    <cfRule type="cellIs" dxfId="0" priority="9" operator="equal">
      <formula>"Zəif"</formula>
    </cfRule>
  </conditionalFormatting>
  <conditionalFormatting sqref="I9:I12">
    <cfRule type="cellIs" dxfId="1" priority="10" operator="equal">
      <formula>"Əla"</formula>
    </cfRule>
  </conditionalFormatting>
  <conditionalFormatting sqref="I9:I12">
    <cfRule type="cellIs" dxfId="2" priority="11" operator="equal">
      <formula>"Çox zəif"</formula>
    </cfRule>
  </conditionalFormatting>
  <conditionalFormatting sqref="I9:I12">
    <cfRule type="cellIs" dxfId="7" priority="12" operator="equal">
      <formula>"Kafi"</formula>
    </cfRule>
  </conditionalFormatting>
  <conditionalFormatting sqref="I9:I12">
    <cfRule type="cellIs" dxfId="3" priority="13" operator="equal">
      <formula>"-"</formula>
    </cfRule>
  </conditionalFormatting>
  <conditionalFormatting sqref="I9:I12">
    <cfRule type="cellIs" dxfId="4" priority="14" operator="equal">
      <formula>"Yaxşı"</formula>
    </cfRule>
  </conditionalFormatting>
  <conditionalFormatting sqref="I15:I18">
    <cfRule type="cellIs" dxfId="0" priority="15" operator="equal">
      <formula>"Zəif"</formula>
    </cfRule>
  </conditionalFormatting>
  <conditionalFormatting sqref="I15:I18">
    <cfRule type="cellIs" dxfId="1" priority="16" operator="equal">
      <formula>"Əla"</formula>
    </cfRule>
  </conditionalFormatting>
  <conditionalFormatting sqref="I15:I18">
    <cfRule type="cellIs" dxfId="2" priority="17" operator="equal">
      <formula>"Çox zəif"</formula>
    </cfRule>
  </conditionalFormatting>
  <conditionalFormatting sqref="I15:I18">
    <cfRule type="cellIs" dxfId="7" priority="18" operator="equal">
      <formula>"Kafi"</formula>
    </cfRule>
  </conditionalFormatting>
  <conditionalFormatting sqref="I15:I18">
    <cfRule type="cellIs" dxfId="3" priority="19" operator="equal">
      <formula>"-"</formula>
    </cfRule>
  </conditionalFormatting>
  <conditionalFormatting sqref="I15:I18">
    <cfRule type="cellIs" dxfId="4" priority="20" operator="equal">
      <formula>"Yaxşı"</formula>
    </cfRule>
  </conditionalFormatting>
  <conditionalFormatting sqref="I21:I24">
    <cfRule type="cellIs" dxfId="0" priority="21" operator="equal">
      <formula>"Zəif"</formula>
    </cfRule>
  </conditionalFormatting>
  <conditionalFormatting sqref="I21:I24">
    <cfRule type="cellIs" dxfId="1" priority="22" operator="equal">
      <formula>"Əla"</formula>
    </cfRule>
  </conditionalFormatting>
  <conditionalFormatting sqref="I21:I24">
    <cfRule type="cellIs" dxfId="2" priority="23" operator="equal">
      <formula>"Çox zəif"</formula>
    </cfRule>
  </conditionalFormatting>
  <conditionalFormatting sqref="I21:I24">
    <cfRule type="cellIs" dxfId="7" priority="24" operator="equal">
      <formula>"Kafi"</formula>
    </cfRule>
  </conditionalFormatting>
  <conditionalFormatting sqref="I21:I24">
    <cfRule type="cellIs" dxfId="3" priority="25" operator="equal">
      <formula>"-"</formula>
    </cfRule>
  </conditionalFormatting>
  <conditionalFormatting sqref="I21:I24">
    <cfRule type="cellIs" dxfId="4" priority="26" operator="equal">
      <formula>"Yaxşı"</formula>
    </cfRule>
  </conditionalFormatting>
  <conditionalFormatting sqref="I27:I30">
    <cfRule type="cellIs" dxfId="0" priority="27" operator="equal">
      <formula>"Zəif"</formula>
    </cfRule>
  </conditionalFormatting>
  <conditionalFormatting sqref="I27:I30">
    <cfRule type="cellIs" dxfId="1" priority="28" operator="equal">
      <formula>"Əla"</formula>
    </cfRule>
  </conditionalFormatting>
  <conditionalFormatting sqref="I27:I30">
    <cfRule type="cellIs" dxfId="2" priority="29" operator="equal">
      <formula>"Çox zəif"</formula>
    </cfRule>
  </conditionalFormatting>
  <conditionalFormatting sqref="I27:I30">
    <cfRule type="cellIs" dxfId="7" priority="30" operator="equal">
      <formula>"Kafi"</formula>
    </cfRule>
  </conditionalFormatting>
  <conditionalFormatting sqref="I27:I30">
    <cfRule type="cellIs" dxfId="3" priority="31" operator="equal">
      <formula>"-"</formula>
    </cfRule>
  </conditionalFormatting>
  <conditionalFormatting sqref="I27:I30">
    <cfRule type="cellIs" dxfId="4" priority="32" operator="equal">
      <formula>"Yaxşı"</formula>
    </cfRule>
  </conditionalFormatting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2015-06-05T13:17:20Z</dcterms:created>
  <dc:creator>Cliff Mainey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0x0101005BE5D658122D584AADCC6F331AB6B713</vt:lpwstr>
  </property>
  <property fmtid="{D5CDD505-2E9C-101B-9397-08002B2CF9AE}" pid="3" name="ICV">
    <vt:lpwstr>9ac9057e02ee447ebfb77e7535b66bed</vt:lpwstr>
  </property>
</Properties>
</file>